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mc:AlternateContent xmlns:mc="http://schemas.openxmlformats.org/markup-compatibility/2006">
    <mc:Choice Requires="x15">
      <x15ac:absPath xmlns:x15ac="http://schemas.microsoft.com/office/spreadsheetml/2010/11/ac" url="C:\Users\bohem\Dropbox\V6-Dochlazení administrativních prostor budov ČNB\_received\KONEČNÝ ROZPOČET ZNOVU\zadávací\"/>
    </mc:Choice>
  </mc:AlternateContent>
  <xr:revisionPtr revIDLastSave="0" documentId="13_ncr:1_{6B86E0EC-5777-4A29-83C7-CE189033BBAF}" xr6:coauthVersionLast="47" xr6:coauthVersionMax="47" xr10:uidLastSave="{00000000-0000-0000-0000-000000000000}"/>
  <bookViews>
    <workbookView xWindow="-28920" yWindow="-120" windowWidth="29040" windowHeight="15720" firstSheet="1" activeTab="4" xr2:uid="{00000000-000D-0000-FFFF-FFFF00000000}"/>
  </bookViews>
  <sheets>
    <sheet name="Rekapitulace stavby" sheetId="1" r:id="rId1"/>
    <sheet name="D1.1 - Stavba - DP12" sheetId="2" r:id="rId2"/>
    <sheet name="D1.4.1 - Zdravotně techni..." sheetId="3" r:id="rId3"/>
    <sheet name="D1.4.2 - Chlazení - DP12" sheetId="4" r:id="rId4"/>
    <sheet name="D1.4.4 - Elektroinstalace..." sheetId="5" r:id="rId5"/>
    <sheet name="D1.4.5 - Měření a regulac..." sheetId="6" r:id="rId6"/>
    <sheet name="D1.4.6 - Stínění - DP12" sheetId="7" r:id="rId7"/>
  </sheets>
  <definedNames>
    <definedName name="_xlnm._FilterDatabase" localSheetId="1" hidden="1">'D1.1 - Stavba - DP12'!$C$97:$K$425</definedName>
    <definedName name="_xlnm._FilterDatabase" localSheetId="2" hidden="1">'D1.4.1 - Zdravotně techni...'!$C$85:$K$127</definedName>
    <definedName name="_xlnm._FilterDatabase" localSheetId="3" hidden="1">'D1.4.2 - Chlazení - DP12'!$C$89:$K$195</definedName>
    <definedName name="_xlnm._FilterDatabase" localSheetId="4" hidden="1">'D1.4.4 - Elektroinstalace...'!$C$85:$K$119</definedName>
    <definedName name="_xlnm._FilterDatabase" localSheetId="5" hidden="1">'D1.4.5 - Měření a regulac...'!$C$84:$K$128</definedName>
    <definedName name="_xlnm._FilterDatabase" localSheetId="6" hidden="1">'D1.4.6 - Stínění - DP12'!$C$83:$K$110</definedName>
    <definedName name="_xlnm.Print_Area" localSheetId="1">'D1.1 - Stavba - DP12'!$C$4:$J$39,'D1.1 - Stavba - DP12'!$C$45:$J$79,'D1.1 - Stavba - DP12'!$C$85:$K$425</definedName>
    <definedName name="_xlnm.Print_Area" localSheetId="2">'D1.4.1 - Zdravotně techni...'!$C$4:$J$39,'D1.4.1 - Zdravotně techni...'!$C$45:$J$67,'D1.4.1 - Zdravotně techni...'!$C$73:$K$127</definedName>
    <definedName name="_xlnm.Print_Area" localSheetId="3">'D1.4.2 - Chlazení - DP12'!$C$4:$J$39,'D1.4.2 - Chlazení - DP12'!$C$45:$J$71,'D1.4.2 - Chlazení - DP12'!$C$77:$K$195</definedName>
    <definedName name="_xlnm.Print_Area" localSheetId="4">'D1.4.4 - Elektroinstalace...'!$C$4:$J$39,'D1.4.4 - Elektroinstalace...'!$C$45:$J$67,'D1.4.4 - Elektroinstalace...'!$C$73:$K$119</definedName>
    <definedName name="_xlnm.Print_Area" localSheetId="5">'D1.4.5 - Měření a regulac...'!$C$4:$J$39,'D1.4.5 - Měření a regulac...'!$C$45:$J$66,'D1.4.5 - Měření a regulac...'!$C$72:$K$128</definedName>
    <definedName name="_xlnm.Print_Area" localSheetId="6">'D1.4.6 - Stínění - DP12'!$C$4:$J$39,'D1.4.6 - Stínění - DP12'!$C$45:$J$65,'D1.4.6 - Stínění - DP12'!$C$71:$K$110</definedName>
    <definedName name="_xlnm.Print_Area" localSheetId="0">'Rekapitulace stavby'!$D$4:$AO$36,'Rekapitulace stavby'!$C$42:$AQ$61</definedName>
    <definedName name="_xlnm.Print_Titles" localSheetId="1">'D1.1 - Stavba - DP12'!$97:$97</definedName>
    <definedName name="_xlnm.Print_Titles" localSheetId="2">'D1.4.1 - Zdravotně techni...'!$85:$85</definedName>
    <definedName name="_xlnm.Print_Titles" localSheetId="3">'D1.4.2 - Chlazení - DP12'!$89:$89</definedName>
    <definedName name="_xlnm.Print_Titles" localSheetId="4">'D1.4.4 - Elektroinstalace...'!$85:$85</definedName>
    <definedName name="_xlnm.Print_Titles" localSheetId="5">'D1.4.5 - Měření a regulac...'!$84:$84</definedName>
    <definedName name="_xlnm.Print_Titles" localSheetId="6">'D1.4.6 - Stínění - DP12'!$83:$83</definedName>
    <definedName name="_xlnm.Print_Titles" localSheetId="0">'Rekapitulace stavby'!$52:$52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09" i="7" l="1"/>
  <c r="J106" i="7"/>
  <c r="J104" i="7"/>
  <c r="J100" i="7"/>
  <c r="J98" i="7"/>
  <c r="J97" i="7"/>
  <c r="J96" i="7"/>
  <c r="J95" i="7"/>
  <c r="J94" i="7"/>
  <c r="J93" i="7"/>
  <c r="J92" i="7"/>
  <c r="J91" i="7"/>
  <c r="J90" i="7"/>
  <c r="J89" i="7"/>
  <c r="J87" i="7"/>
  <c r="J127" i="6"/>
  <c r="J125" i="6"/>
  <c r="J123" i="6"/>
  <c r="J121" i="6"/>
  <c r="J119" i="6"/>
  <c r="J117" i="6"/>
  <c r="J115" i="6"/>
  <c r="J113" i="6"/>
  <c r="J110" i="6"/>
  <c r="J108" i="6"/>
  <c r="J106" i="6"/>
  <c r="J103" i="6"/>
  <c r="J101" i="6"/>
  <c r="J99" i="6"/>
  <c r="J96" i="6"/>
  <c r="J94" i="6"/>
  <c r="J92" i="6"/>
  <c r="J89" i="6"/>
  <c r="J87" i="6"/>
  <c r="J117" i="5"/>
  <c r="J113" i="5"/>
  <c r="J111" i="5"/>
  <c r="J110" i="5"/>
  <c r="J109" i="5"/>
  <c r="J108" i="5"/>
  <c r="J107" i="5"/>
  <c r="J106" i="5"/>
  <c r="J105" i="5"/>
  <c r="J104" i="5"/>
  <c r="J103" i="5"/>
  <c r="J101" i="5"/>
  <c r="J100" i="5"/>
  <c r="J99" i="5"/>
  <c r="J98" i="5"/>
  <c r="J95" i="5"/>
  <c r="J93" i="5"/>
  <c r="J91" i="5"/>
  <c r="J88" i="5"/>
  <c r="J194" i="4"/>
  <c r="J192" i="4"/>
  <c r="J191" i="4"/>
  <c r="J189" i="4"/>
  <c r="J188" i="4"/>
  <c r="J187" i="4"/>
  <c r="J186" i="4"/>
  <c r="J185" i="4"/>
  <c r="J184" i="4"/>
  <c r="J183" i="4"/>
  <c r="J182" i="4"/>
  <c r="J181" i="4"/>
  <c r="J180" i="4"/>
  <c r="J177" i="4"/>
  <c r="J176" i="4"/>
  <c r="J174" i="4"/>
  <c r="J171" i="4"/>
  <c r="J169" i="4"/>
  <c r="J167" i="4"/>
  <c r="J165" i="4"/>
  <c r="J163" i="4"/>
  <c r="J161" i="4"/>
  <c r="J158" i="4"/>
  <c r="J156" i="4"/>
  <c r="J154" i="4"/>
  <c r="J152" i="4"/>
  <c r="J150" i="4"/>
  <c r="J148" i="4"/>
  <c r="J146" i="4"/>
  <c r="J144" i="4"/>
  <c r="J141" i="4"/>
  <c r="J140" i="4"/>
  <c r="J138" i="4"/>
  <c r="J136" i="4"/>
  <c r="J134" i="4"/>
  <c r="J132" i="4"/>
  <c r="J130" i="4"/>
  <c r="J127" i="4"/>
  <c r="J125" i="4"/>
  <c r="J123" i="4"/>
  <c r="J121" i="4"/>
  <c r="J118" i="4"/>
  <c r="J115" i="4"/>
  <c r="J113" i="4"/>
  <c r="J111" i="4"/>
  <c r="J109" i="4"/>
  <c r="J106" i="4"/>
  <c r="J104" i="4"/>
  <c r="J102" i="4"/>
  <c r="J100" i="4"/>
  <c r="J98" i="4"/>
  <c r="J96" i="4"/>
  <c r="J94" i="4"/>
  <c r="J92" i="4"/>
  <c r="J126" i="3"/>
  <c r="J123" i="3"/>
  <c r="J119" i="3"/>
  <c r="J116" i="3"/>
  <c r="J114" i="3"/>
  <c r="J112" i="3"/>
  <c r="J110" i="3"/>
  <c r="J108" i="3"/>
  <c r="J105" i="3"/>
  <c r="J102" i="3"/>
  <c r="J100" i="3"/>
  <c r="J99" i="3"/>
  <c r="J96" i="3"/>
  <c r="J94" i="3"/>
  <c r="J93" i="3"/>
  <c r="J91" i="3"/>
  <c r="J89" i="3"/>
  <c r="J423" i="2"/>
  <c r="J420" i="2"/>
  <c r="J417" i="2"/>
  <c r="J414" i="2"/>
  <c r="J412" i="2"/>
  <c r="J408" i="2"/>
  <c r="J405" i="2"/>
  <c r="J401" i="2"/>
  <c r="J398" i="2"/>
  <c r="J389" i="2"/>
  <c r="J387" i="2"/>
  <c r="J381" i="2"/>
  <c r="J379" i="2"/>
  <c r="J376" i="2"/>
  <c r="J374" i="2"/>
  <c r="J371" i="2"/>
  <c r="J368" i="2"/>
  <c r="J365" i="2"/>
  <c r="J363" i="2"/>
  <c r="J360" i="2"/>
  <c r="J357" i="2"/>
  <c r="J354" i="2"/>
  <c r="J348" i="2"/>
  <c r="J345" i="2"/>
  <c r="J343" i="2"/>
  <c r="J340" i="2"/>
  <c r="J339" i="2"/>
  <c r="J332" i="2"/>
  <c r="J325" i="2"/>
  <c r="J322" i="2"/>
  <c r="J319" i="2"/>
  <c r="J316" i="2"/>
  <c r="J314" i="2"/>
  <c r="J311" i="2"/>
  <c r="J308" i="2"/>
  <c r="J306" i="2"/>
  <c r="J303" i="2"/>
  <c r="J297" i="2"/>
  <c r="J295" i="2"/>
  <c r="J293" i="2"/>
  <c r="J291" i="2"/>
  <c r="J289" i="2"/>
  <c r="J287" i="2"/>
  <c r="J281" i="2"/>
  <c r="J278" i="2"/>
  <c r="J272" i="2"/>
  <c r="J266" i="2"/>
  <c r="J260" i="2"/>
  <c r="J257" i="2"/>
  <c r="J255" i="2"/>
  <c r="J252" i="2"/>
  <c r="J249" i="2"/>
  <c r="J247" i="2"/>
  <c r="J246" i="2"/>
  <c r="J241" i="2"/>
  <c r="J237" i="2"/>
  <c r="J234" i="2"/>
  <c r="J232" i="2"/>
  <c r="J229" i="2"/>
  <c r="J227" i="2"/>
  <c r="J225" i="2"/>
  <c r="J219" i="2"/>
  <c r="J213" i="2"/>
  <c r="J208" i="2"/>
  <c r="J205" i="2"/>
  <c r="J200" i="2"/>
  <c r="J198" i="2"/>
  <c r="J192" i="2"/>
  <c r="J191" i="2"/>
  <c r="J190" i="2"/>
  <c r="J184" i="2"/>
  <c r="J183" i="2"/>
  <c r="J182" i="2"/>
  <c r="J180" i="2"/>
  <c r="J173" i="2"/>
  <c r="J164" i="2"/>
  <c r="J161" i="2"/>
  <c r="J155" i="2"/>
  <c r="J153" i="2"/>
  <c r="J147" i="2"/>
  <c r="J142" i="2"/>
  <c r="J137" i="2"/>
  <c r="J132" i="2"/>
  <c r="J130" i="2"/>
  <c r="J122" i="2"/>
  <c r="J116" i="2"/>
  <c r="J110" i="2"/>
  <c r="J105" i="2"/>
  <c r="J103" i="2"/>
  <c r="J101" i="2"/>
  <c r="BK109" i="7"/>
  <c r="BK106" i="7"/>
  <c r="BK104" i="7"/>
  <c r="BK100" i="7"/>
  <c r="BK98" i="7"/>
  <c r="BK97" i="7"/>
  <c r="BK96" i="7"/>
  <c r="BK95" i="7"/>
  <c r="BK94" i="7"/>
  <c r="BK93" i="7"/>
  <c r="BK92" i="7"/>
  <c r="BK91" i="7"/>
  <c r="BK90" i="7"/>
  <c r="BK89" i="7"/>
  <c r="BK87" i="7"/>
  <c r="BK127" i="6"/>
  <c r="BK125" i="6"/>
  <c r="BK123" i="6"/>
  <c r="BK121" i="6"/>
  <c r="BK119" i="6"/>
  <c r="BK117" i="6"/>
  <c r="BK115" i="6"/>
  <c r="BK113" i="6"/>
  <c r="BK110" i="6"/>
  <c r="BK108" i="6"/>
  <c r="BK106" i="6"/>
  <c r="BK103" i="6"/>
  <c r="BK101" i="6"/>
  <c r="BK99" i="6"/>
  <c r="BK96" i="6"/>
  <c r="BK94" i="6"/>
  <c r="BK92" i="6"/>
  <c r="BK89" i="6"/>
  <c r="BK87" i="6"/>
  <c r="BK117" i="5"/>
  <c r="BK113" i="5"/>
  <c r="BK111" i="5"/>
  <c r="BK110" i="5"/>
  <c r="BK109" i="5"/>
  <c r="BK108" i="5"/>
  <c r="BK107" i="5"/>
  <c r="BK106" i="5"/>
  <c r="BK105" i="5"/>
  <c r="BK104" i="5"/>
  <c r="BK103" i="5"/>
  <c r="BK101" i="5"/>
  <c r="BK100" i="5"/>
  <c r="BK99" i="5"/>
  <c r="BK98" i="5"/>
  <c r="BK95" i="5"/>
  <c r="BK93" i="5"/>
  <c r="BK91" i="5"/>
  <c r="BK88" i="5"/>
  <c r="BK194" i="4"/>
  <c r="BK192" i="4"/>
  <c r="BK191" i="4"/>
  <c r="BK189" i="4"/>
  <c r="BK188" i="4"/>
  <c r="BK187" i="4"/>
  <c r="BK186" i="4"/>
  <c r="BK185" i="4"/>
  <c r="BK184" i="4"/>
  <c r="BK183" i="4"/>
  <c r="BK182" i="4"/>
  <c r="BK181" i="4"/>
  <c r="BK180" i="4"/>
  <c r="BK177" i="4"/>
  <c r="BK176" i="4"/>
  <c r="BK174" i="4"/>
  <c r="BK171" i="4"/>
  <c r="BK169" i="4"/>
  <c r="BK167" i="4"/>
  <c r="BK165" i="4"/>
  <c r="BK163" i="4"/>
  <c r="BK161" i="4"/>
  <c r="BK158" i="4"/>
  <c r="BK156" i="4"/>
  <c r="BK154" i="4"/>
  <c r="BK152" i="4"/>
  <c r="BK150" i="4"/>
  <c r="BK148" i="4"/>
  <c r="BK146" i="4"/>
  <c r="BK144" i="4"/>
  <c r="BK141" i="4"/>
  <c r="BK140" i="4"/>
  <c r="BK138" i="4"/>
  <c r="BK136" i="4"/>
  <c r="BK134" i="4"/>
  <c r="BK132" i="4"/>
  <c r="BK130" i="4"/>
  <c r="BK127" i="4"/>
  <c r="BK125" i="4"/>
  <c r="BK123" i="4"/>
  <c r="BK121" i="4"/>
  <c r="BK118" i="4"/>
  <c r="BK115" i="4"/>
  <c r="BK113" i="4"/>
  <c r="BK111" i="4"/>
  <c r="BK109" i="4"/>
  <c r="BK106" i="4"/>
  <c r="BK104" i="4"/>
  <c r="BK102" i="4"/>
  <c r="BK100" i="4"/>
  <c r="BK98" i="4"/>
  <c r="BK96" i="4"/>
  <c r="BK94" i="4"/>
  <c r="BK92" i="4"/>
  <c r="BK126" i="3"/>
  <c r="BK123" i="3"/>
  <c r="BK119" i="3"/>
  <c r="BK116" i="3"/>
  <c r="BK114" i="3"/>
  <c r="BK112" i="3"/>
  <c r="BK110" i="3"/>
  <c r="BK108" i="3"/>
  <c r="BK105" i="3"/>
  <c r="BK102" i="3"/>
  <c r="BK100" i="3"/>
  <c r="BK99" i="3"/>
  <c r="BK96" i="3"/>
  <c r="BK94" i="3"/>
  <c r="BK93" i="3"/>
  <c r="BK91" i="3"/>
  <c r="BK89" i="3"/>
  <c r="BK423" i="2"/>
  <c r="BK420" i="2"/>
  <c r="BK417" i="2"/>
  <c r="BK414" i="2"/>
  <c r="BK412" i="2"/>
  <c r="BK408" i="2"/>
  <c r="BK405" i="2"/>
  <c r="BK401" i="2"/>
  <c r="BK398" i="2"/>
  <c r="BK389" i="2"/>
  <c r="BK387" i="2"/>
  <c r="BK381" i="2"/>
  <c r="BK379" i="2"/>
  <c r="BK376" i="2"/>
  <c r="BK374" i="2"/>
  <c r="BK371" i="2"/>
  <c r="BK368" i="2"/>
  <c r="BK365" i="2"/>
  <c r="BK363" i="2"/>
  <c r="BK360" i="2"/>
  <c r="BK357" i="2"/>
  <c r="BK354" i="2"/>
  <c r="BK348" i="2"/>
  <c r="BK345" i="2"/>
  <c r="BK343" i="2"/>
  <c r="BK340" i="2"/>
  <c r="BK339" i="2"/>
  <c r="BK332" i="2"/>
  <c r="BK325" i="2"/>
  <c r="BK322" i="2"/>
  <c r="BK319" i="2"/>
  <c r="BK316" i="2"/>
  <c r="BK314" i="2"/>
  <c r="BK311" i="2"/>
  <c r="BK308" i="2"/>
  <c r="BK306" i="2"/>
  <c r="BK303" i="2"/>
  <c r="BK297" i="2"/>
  <c r="BK295" i="2"/>
  <c r="BK293" i="2"/>
  <c r="BK291" i="2"/>
  <c r="BK289" i="2"/>
  <c r="BK287" i="2"/>
  <c r="BK281" i="2"/>
  <c r="BK278" i="2"/>
  <c r="BK272" i="2"/>
  <c r="BK266" i="2"/>
  <c r="BK260" i="2"/>
  <c r="BK257" i="2"/>
  <c r="BK255" i="2"/>
  <c r="BK252" i="2"/>
  <c r="BK249" i="2"/>
  <c r="BK247" i="2"/>
  <c r="BK246" i="2"/>
  <c r="BK241" i="2"/>
  <c r="BK237" i="2"/>
  <c r="BK234" i="2"/>
  <c r="BK232" i="2"/>
  <c r="BK229" i="2"/>
  <c r="BK227" i="2"/>
  <c r="BK225" i="2"/>
  <c r="BK219" i="2"/>
  <c r="BK213" i="2"/>
  <c r="BK208" i="2"/>
  <c r="BK205" i="2"/>
  <c r="BK200" i="2"/>
  <c r="BK198" i="2"/>
  <c r="BK192" i="2"/>
  <c r="BK191" i="2"/>
  <c r="BK190" i="2"/>
  <c r="BK184" i="2"/>
  <c r="BK183" i="2"/>
  <c r="BK182" i="2"/>
  <c r="BK180" i="2"/>
  <c r="BK173" i="2"/>
  <c r="BK164" i="2"/>
  <c r="BK161" i="2"/>
  <c r="BK155" i="2"/>
  <c r="BK153" i="2"/>
  <c r="BK147" i="2"/>
  <c r="BK142" i="2"/>
  <c r="BK137" i="2"/>
  <c r="BK132" i="2"/>
  <c r="BK130" i="2"/>
  <c r="BK122" i="2"/>
  <c r="BK116" i="2"/>
  <c r="BK110" i="2"/>
  <c r="BK105" i="2"/>
  <c r="BK103" i="2"/>
  <c r="BK101" i="2"/>
  <c r="J37" i="7"/>
  <c r="J36" i="7"/>
  <c r="AY60" i="1" s="1"/>
  <c r="J35" i="7"/>
  <c r="AX60" i="1" s="1"/>
  <c r="BI109" i="7"/>
  <c r="BH109" i="7"/>
  <c r="BG109" i="7"/>
  <c r="BF109" i="7"/>
  <c r="T109" i="7"/>
  <c r="T108" i="7"/>
  <c r="R109" i="7"/>
  <c r="R108" i="7" s="1"/>
  <c r="P109" i="7"/>
  <c r="P108" i="7" s="1"/>
  <c r="BI106" i="7"/>
  <c r="BH106" i="7"/>
  <c r="BG106" i="7"/>
  <c r="BF106" i="7"/>
  <c r="T106" i="7"/>
  <c r="R106" i="7"/>
  <c r="P106" i="7"/>
  <c r="BI104" i="7"/>
  <c r="BH104" i="7"/>
  <c r="BG104" i="7"/>
  <c r="BF104" i="7"/>
  <c r="T104" i="7"/>
  <c r="R104" i="7"/>
  <c r="P104" i="7"/>
  <c r="BI100" i="7"/>
  <c r="BH100" i="7"/>
  <c r="BG100" i="7"/>
  <c r="BF100" i="7"/>
  <c r="T100" i="7"/>
  <c r="R100" i="7"/>
  <c r="P100" i="7"/>
  <c r="BI98" i="7"/>
  <c r="BH98" i="7"/>
  <c r="BG98" i="7"/>
  <c r="BF98" i="7"/>
  <c r="T98" i="7"/>
  <c r="R98" i="7"/>
  <c r="P98" i="7"/>
  <c r="BI97" i="7"/>
  <c r="BH97" i="7"/>
  <c r="BG97" i="7"/>
  <c r="BF97" i="7"/>
  <c r="T97" i="7"/>
  <c r="R97" i="7"/>
  <c r="P97" i="7"/>
  <c r="BI96" i="7"/>
  <c r="BH96" i="7"/>
  <c r="BG96" i="7"/>
  <c r="BF96" i="7"/>
  <c r="T96" i="7"/>
  <c r="R96" i="7"/>
  <c r="P96" i="7"/>
  <c r="BI95" i="7"/>
  <c r="BH95" i="7"/>
  <c r="BG95" i="7"/>
  <c r="BF95" i="7"/>
  <c r="T95" i="7"/>
  <c r="R95" i="7"/>
  <c r="P95" i="7"/>
  <c r="BI94" i="7"/>
  <c r="BH94" i="7"/>
  <c r="BG94" i="7"/>
  <c r="BF94" i="7"/>
  <c r="T94" i="7"/>
  <c r="R94" i="7"/>
  <c r="P94" i="7"/>
  <c r="BI93" i="7"/>
  <c r="BH93" i="7"/>
  <c r="BG93" i="7"/>
  <c r="BF93" i="7"/>
  <c r="T93" i="7"/>
  <c r="R93" i="7"/>
  <c r="P93" i="7"/>
  <c r="BI92" i="7"/>
  <c r="BH92" i="7"/>
  <c r="BG92" i="7"/>
  <c r="BF92" i="7"/>
  <c r="T92" i="7"/>
  <c r="R92" i="7"/>
  <c r="P92" i="7"/>
  <c r="BI91" i="7"/>
  <c r="BH91" i="7"/>
  <c r="BG91" i="7"/>
  <c r="BF91" i="7"/>
  <c r="T91" i="7"/>
  <c r="R91" i="7"/>
  <c r="P91" i="7"/>
  <c r="BI90" i="7"/>
  <c r="BH90" i="7"/>
  <c r="BG90" i="7"/>
  <c r="BF90" i="7"/>
  <c r="T90" i="7"/>
  <c r="R90" i="7"/>
  <c r="P90" i="7"/>
  <c r="BI89" i="7"/>
  <c r="BH89" i="7"/>
  <c r="BG89" i="7"/>
  <c r="BF89" i="7"/>
  <c r="T89" i="7"/>
  <c r="R89" i="7"/>
  <c r="P89" i="7"/>
  <c r="BI87" i="7"/>
  <c r="BH87" i="7"/>
  <c r="BG87" i="7"/>
  <c r="BF87" i="7"/>
  <c r="T87" i="7"/>
  <c r="R87" i="7"/>
  <c r="P87" i="7"/>
  <c r="J81" i="7"/>
  <c r="J80" i="7"/>
  <c r="F80" i="7"/>
  <c r="F78" i="7"/>
  <c r="E76" i="7"/>
  <c r="J55" i="7"/>
  <c r="J54" i="7"/>
  <c r="F54" i="7"/>
  <c r="F52" i="7"/>
  <c r="E50" i="7"/>
  <c r="J18" i="7"/>
  <c r="E18" i="7"/>
  <c r="F55" i="7" s="1"/>
  <c r="J17" i="7"/>
  <c r="J12" i="7"/>
  <c r="J52" i="7" s="1"/>
  <c r="E7" i="7"/>
  <c r="E74" i="7" s="1"/>
  <c r="J37" i="6"/>
  <c r="J36" i="6"/>
  <c r="AY59" i="1" s="1"/>
  <c r="J35" i="6"/>
  <c r="AX59" i="1"/>
  <c r="BI127" i="6"/>
  <c r="BH127" i="6"/>
  <c r="BG127" i="6"/>
  <c r="BF127" i="6"/>
  <c r="T127" i="6"/>
  <c r="T126" i="6" s="1"/>
  <c r="R127" i="6"/>
  <c r="R126" i="6" s="1"/>
  <c r="P127" i="6"/>
  <c r="P126" i="6" s="1"/>
  <c r="BI125" i="6"/>
  <c r="BH125" i="6"/>
  <c r="BG125" i="6"/>
  <c r="BF125" i="6"/>
  <c r="T125" i="6"/>
  <c r="R125" i="6"/>
  <c r="P125" i="6"/>
  <c r="BI123" i="6"/>
  <c r="BH123" i="6"/>
  <c r="BG123" i="6"/>
  <c r="BF123" i="6"/>
  <c r="T123" i="6"/>
  <c r="R123" i="6"/>
  <c r="P123" i="6"/>
  <c r="BI121" i="6"/>
  <c r="BH121" i="6"/>
  <c r="BG121" i="6"/>
  <c r="BF121" i="6"/>
  <c r="T121" i="6"/>
  <c r="R121" i="6"/>
  <c r="P121" i="6"/>
  <c r="BI119" i="6"/>
  <c r="BH119" i="6"/>
  <c r="BG119" i="6"/>
  <c r="BF119" i="6"/>
  <c r="T119" i="6"/>
  <c r="R119" i="6"/>
  <c r="P119" i="6"/>
  <c r="BI117" i="6"/>
  <c r="BH117" i="6"/>
  <c r="BG117" i="6"/>
  <c r="BF117" i="6"/>
  <c r="T117" i="6"/>
  <c r="R117" i="6"/>
  <c r="P117" i="6"/>
  <c r="BI115" i="6"/>
  <c r="BH115" i="6"/>
  <c r="BG115" i="6"/>
  <c r="BF115" i="6"/>
  <c r="T115" i="6"/>
  <c r="R115" i="6"/>
  <c r="P115" i="6"/>
  <c r="BI113" i="6"/>
  <c r="BH113" i="6"/>
  <c r="BG113" i="6"/>
  <c r="BF113" i="6"/>
  <c r="T113" i="6"/>
  <c r="R113" i="6"/>
  <c r="P113" i="6"/>
  <c r="BI110" i="6"/>
  <c r="BH110" i="6"/>
  <c r="BG110" i="6"/>
  <c r="BF110" i="6"/>
  <c r="T110" i="6"/>
  <c r="R110" i="6"/>
  <c r="P110" i="6"/>
  <c r="BI108" i="6"/>
  <c r="BH108" i="6"/>
  <c r="BG108" i="6"/>
  <c r="BF108" i="6"/>
  <c r="T108" i="6"/>
  <c r="R108" i="6"/>
  <c r="P108" i="6"/>
  <c r="BI106" i="6"/>
  <c r="BH106" i="6"/>
  <c r="BG106" i="6"/>
  <c r="BF106" i="6"/>
  <c r="T106" i="6"/>
  <c r="R106" i="6"/>
  <c r="P106" i="6"/>
  <c r="BI103" i="6"/>
  <c r="BH103" i="6"/>
  <c r="BG103" i="6"/>
  <c r="BF103" i="6"/>
  <c r="T103" i="6"/>
  <c r="R103" i="6"/>
  <c r="P103" i="6"/>
  <c r="BI101" i="6"/>
  <c r="BH101" i="6"/>
  <c r="BG101" i="6"/>
  <c r="BF101" i="6"/>
  <c r="T101" i="6"/>
  <c r="R101" i="6"/>
  <c r="P101" i="6"/>
  <c r="BI99" i="6"/>
  <c r="BH99" i="6"/>
  <c r="BG99" i="6"/>
  <c r="BF99" i="6"/>
  <c r="T99" i="6"/>
  <c r="R99" i="6"/>
  <c r="P99" i="6"/>
  <c r="BI96" i="6"/>
  <c r="BH96" i="6"/>
  <c r="BG96" i="6"/>
  <c r="BF96" i="6"/>
  <c r="T96" i="6"/>
  <c r="R96" i="6"/>
  <c r="P96" i="6"/>
  <c r="BI94" i="6"/>
  <c r="BH94" i="6"/>
  <c r="BG94" i="6"/>
  <c r="BF94" i="6"/>
  <c r="T94" i="6"/>
  <c r="R94" i="6"/>
  <c r="P94" i="6"/>
  <c r="BI92" i="6"/>
  <c r="BH92" i="6"/>
  <c r="BG92" i="6"/>
  <c r="BF92" i="6"/>
  <c r="T92" i="6"/>
  <c r="R92" i="6"/>
  <c r="P92" i="6"/>
  <c r="BI89" i="6"/>
  <c r="BH89" i="6"/>
  <c r="BG89" i="6"/>
  <c r="BF89" i="6"/>
  <c r="T89" i="6"/>
  <c r="R89" i="6"/>
  <c r="P89" i="6"/>
  <c r="BI87" i="6"/>
  <c r="BH87" i="6"/>
  <c r="BG87" i="6"/>
  <c r="BF87" i="6"/>
  <c r="T87" i="6"/>
  <c r="R87" i="6"/>
  <c r="P87" i="6"/>
  <c r="J82" i="6"/>
  <c r="J81" i="6"/>
  <c r="F81" i="6"/>
  <c r="F79" i="6"/>
  <c r="E77" i="6"/>
  <c r="J55" i="6"/>
  <c r="J54" i="6"/>
  <c r="F54" i="6"/>
  <c r="F52" i="6"/>
  <c r="E50" i="6"/>
  <c r="J18" i="6"/>
  <c r="E18" i="6"/>
  <c r="F82" i="6" s="1"/>
  <c r="J17" i="6"/>
  <c r="J12" i="6"/>
  <c r="J52" i="6" s="1"/>
  <c r="E7" i="6"/>
  <c r="E75" i="6" s="1"/>
  <c r="J37" i="5"/>
  <c r="J36" i="5"/>
  <c r="AY58" i="1" s="1"/>
  <c r="J35" i="5"/>
  <c r="AX58" i="1"/>
  <c r="BI117" i="5"/>
  <c r="BH117" i="5"/>
  <c r="BG117" i="5"/>
  <c r="BF117" i="5"/>
  <c r="T117" i="5"/>
  <c r="T116" i="5" s="1"/>
  <c r="T115" i="5" s="1"/>
  <c r="R117" i="5"/>
  <c r="R116" i="5"/>
  <c r="R115" i="5" s="1"/>
  <c r="P117" i="5"/>
  <c r="P116" i="5" s="1"/>
  <c r="P115" i="5" s="1"/>
  <c r="BI113" i="5"/>
  <c r="BH113" i="5"/>
  <c r="BG113" i="5"/>
  <c r="BF113" i="5"/>
  <c r="T113" i="5"/>
  <c r="T112" i="5" s="1"/>
  <c r="R113" i="5"/>
  <c r="R112" i="5"/>
  <c r="P113" i="5"/>
  <c r="P112" i="5" s="1"/>
  <c r="BI111" i="5"/>
  <c r="BH111" i="5"/>
  <c r="BG111" i="5"/>
  <c r="BF111" i="5"/>
  <c r="T111" i="5"/>
  <c r="R111" i="5"/>
  <c r="P111" i="5"/>
  <c r="BI110" i="5"/>
  <c r="BH110" i="5"/>
  <c r="BG110" i="5"/>
  <c r="BF110" i="5"/>
  <c r="T110" i="5"/>
  <c r="R110" i="5"/>
  <c r="P110" i="5"/>
  <c r="BI109" i="5"/>
  <c r="BH109" i="5"/>
  <c r="BG109" i="5"/>
  <c r="BF109" i="5"/>
  <c r="T109" i="5"/>
  <c r="R109" i="5"/>
  <c r="P109" i="5"/>
  <c r="BI108" i="5"/>
  <c r="BH108" i="5"/>
  <c r="BG108" i="5"/>
  <c r="BF108" i="5"/>
  <c r="T108" i="5"/>
  <c r="R108" i="5"/>
  <c r="P108" i="5"/>
  <c r="BI107" i="5"/>
  <c r="BH107" i="5"/>
  <c r="BG107" i="5"/>
  <c r="BF107" i="5"/>
  <c r="T107" i="5"/>
  <c r="R107" i="5"/>
  <c r="P107" i="5"/>
  <c r="BI106" i="5"/>
  <c r="BH106" i="5"/>
  <c r="BG106" i="5"/>
  <c r="BF106" i="5"/>
  <c r="T106" i="5"/>
  <c r="R106" i="5"/>
  <c r="P106" i="5"/>
  <c r="BI105" i="5"/>
  <c r="BH105" i="5"/>
  <c r="BG105" i="5"/>
  <c r="BF105" i="5"/>
  <c r="T105" i="5"/>
  <c r="R105" i="5"/>
  <c r="P105" i="5"/>
  <c r="BI104" i="5"/>
  <c r="BH104" i="5"/>
  <c r="BG104" i="5"/>
  <c r="BF104" i="5"/>
  <c r="T104" i="5"/>
  <c r="R104" i="5"/>
  <c r="P104" i="5"/>
  <c r="BI103" i="5"/>
  <c r="BH103" i="5"/>
  <c r="BG103" i="5"/>
  <c r="BF103" i="5"/>
  <c r="T103" i="5"/>
  <c r="R103" i="5"/>
  <c r="P103" i="5"/>
  <c r="BI101" i="5"/>
  <c r="BH101" i="5"/>
  <c r="BG101" i="5"/>
  <c r="BF101" i="5"/>
  <c r="T101" i="5"/>
  <c r="R101" i="5"/>
  <c r="P101" i="5"/>
  <c r="BI100" i="5"/>
  <c r="BH100" i="5"/>
  <c r="BG100" i="5"/>
  <c r="BF100" i="5"/>
  <c r="T100" i="5"/>
  <c r="R100" i="5"/>
  <c r="P100" i="5"/>
  <c r="BI99" i="5"/>
  <c r="BH99" i="5"/>
  <c r="BG99" i="5"/>
  <c r="BF99" i="5"/>
  <c r="T99" i="5"/>
  <c r="R99" i="5"/>
  <c r="P99" i="5"/>
  <c r="BI98" i="5"/>
  <c r="BH98" i="5"/>
  <c r="BG98" i="5"/>
  <c r="BF98" i="5"/>
  <c r="T98" i="5"/>
  <c r="R98" i="5"/>
  <c r="P98" i="5"/>
  <c r="BI95" i="5"/>
  <c r="BH95" i="5"/>
  <c r="BG95" i="5"/>
  <c r="BF95" i="5"/>
  <c r="T95" i="5"/>
  <c r="R95" i="5"/>
  <c r="P95" i="5"/>
  <c r="BI93" i="5"/>
  <c r="BH93" i="5"/>
  <c r="BG93" i="5"/>
  <c r="BF93" i="5"/>
  <c r="T93" i="5"/>
  <c r="R93" i="5"/>
  <c r="P93" i="5"/>
  <c r="BI91" i="5"/>
  <c r="BH91" i="5"/>
  <c r="BG91" i="5"/>
  <c r="BF91" i="5"/>
  <c r="T91" i="5"/>
  <c r="R91" i="5"/>
  <c r="P91" i="5"/>
  <c r="BI88" i="5"/>
  <c r="BH88" i="5"/>
  <c r="BG88" i="5"/>
  <c r="BF88" i="5"/>
  <c r="T88" i="5"/>
  <c r="T87" i="5"/>
  <c r="R88" i="5"/>
  <c r="R87" i="5" s="1"/>
  <c r="P88" i="5"/>
  <c r="P87" i="5" s="1"/>
  <c r="J83" i="5"/>
  <c r="J82" i="5"/>
  <c r="F82" i="5"/>
  <c r="F80" i="5"/>
  <c r="E78" i="5"/>
  <c r="J55" i="5"/>
  <c r="J54" i="5"/>
  <c r="F54" i="5"/>
  <c r="F52" i="5"/>
  <c r="E50" i="5"/>
  <c r="J18" i="5"/>
  <c r="E18" i="5"/>
  <c r="F83" i="5" s="1"/>
  <c r="J17" i="5"/>
  <c r="J12" i="5"/>
  <c r="J80" i="5"/>
  <c r="E7" i="5"/>
  <c r="E48" i="5" s="1"/>
  <c r="J37" i="4"/>
  <c r="J36" i="4"/>
  <c r="AY57" i="1" s="1"/>
  <c r="J35" i="4"/>
  <c r="AX57" i="1"/>
  <c r="BI194" i="4"/>
  <c r="BH194" i="4"/>
  <c r="BG194" i="4"/>
  <c r="BF194" i="4"/>
  <c r="T194" i="4"/>
  <c r="T193" i="4" s="1"/>
  <c r="R194" i="4"/>
  <c r="R193" i="4" s="1"/>
  <c r="P194" i="4"/>
  <c r="P193" i="4" s="1"/>
  <c r="BI192" i="4"/>
  <c r="BH192" i="4"/>
  <c r="BG192" i="4"/>
  <c r="BF192" i="4"/>
  <c r="T192" i="4"/>
  <c r="R192" i="4"/>
  <c r="P192" i="4"/>
  <c r="BI191" i="4"/>
  <c r="BH191" i="4"/>
  <c r="BG191" i="4"/>
  <c r="BF191" i="4"/>
  <c r="T191" i="4"/>
  <c r="R191" i="4"/>
  <c r="P191" i="4"/>
  <c r="BI189" i="4"/>
  <c r="BH189" i="4"/>
  <c r="BG189" i="4"/>
  <c r="BF189" i="4"/>
  <c r="T189" i="4"/>
  <c r="R189" i="4"/>
  <c r="P189" i="4"/>
  <c r="BI188" i="4"/>
  <c r="BH188" i="4"/>
  <c r="BG188" i="4"/>
  <c r="BF188" i="4"/>
  <c r="T188" i="4"/>
  <c r="R188" i="4"/>
  <c r="P188" i="4"/>
  <c r="BI187" i="4"/>
  <c r="BH187" i="4"/>
  <c r="BG187" i="4"/>
  <c r="BF187" i="4"/>
  <c r="T187" i="4"/>
  <c r="R187" i="4"/>
  <c r="P187" i="4"/>
  <c r="BI186" i="4"/>
  <c r="BH186" i="4"/>
  <c r="BG186" i="4"/>
  <c r="BF186" i="4"/>
  <c r="T186" i="4"/>
  <c r="R186" i="4"/>
  <c r="P186" i="4"/>
  <c r="BI185" i="4"/>
  <c r="BH185" i="4"/>
  <c r="BG185" i="4"/>
  <c r="BF185" i="4"/>
  <c r="T185" i="4"/>
  <c r="R185" i="4"/>
  <c r="P185" i="4"/>
  <c r="BI184" i="4"/>
  <c r="BH184" i="4"/>
  <c r="BG184" i="4"/>
  <c r="BF184" i="4"/>
  <c r="T184" i="4"/>
  <c r="R184" i="4"/>
  <c r="P184" i="4"/>
  <c r="BI183" i="4"/>
  <c r="BH183" i="4"/>
  <c r="BG183" i="4"/>
  <c r="BF183" i="4"/>
  <c r="T183" i="4"/>
  <c r="R183" i="4"/>
  <c r="P183" i="4"/>
  <c r="BI182" i="4"/>
  <c r="BH182" i="4"/>
  <c r="BG182" i="4"/>
  <c r="BF182" i="4"/>
  <c r="T182" i="4"/>
  <c r="R182" i="4"/>
  <c r="P182" i="4"/>
  <c r="BI181" i="4"/>
  <c r="BH181" i="4"/>
  <c r="BG181" i="4"/>
  <c r="BF181" i="4"/>
  <c r="T181" i="4"/>
  <c r="R181" i="4"/>
  <c r="P181" i="4"/>
  <c r="BI180" i="4"/>
  <c r="BH180" i="4"/>
  <c r="BG180" i="4"/>
  <c r="BF180" i="4"/>
  <c r="T180" i="4"/>
  <c r="R180" i="4"/>
  <c r="P180" i="4"/>
  <c r="BI177" i="4"/>
  <c r="BH177" i="4"/>
  <c r="BG177" i="4"/>
  <c r="BF177" i="4"/>
  <c r="T177" i="4"/>
  <c r="R177" i="4"/>
  <c r="P177" i="4"/>
  <c r="BI176" i="4"/>
  <c r="BH176" i="4"/>
  <c r="BG176" i="4"/>
  <c r="BF176" i="4"/>
  <c r="T176" i="4"/>
  <c r="R176" i="4"/>
  <c r="P176" i="4"/>
  <c r="BI174" i="4"/>
  <c r="BH174" i="4"/>
  <c r="BG174" i="4"/>
  <c r="BF174" i="4"/>
  <c r="T174" i="4"/>
  <c r="R174" i="4"/>
  <c r="P174" i="4"/>
  <c r="BI171" i="4"/>
  <c r="BH171" i="4"/>
  <c r="BG171" i="4"/>
  <c r="BF171" i="4"/>
  <c r="T171" i="4"/>
  <c r="R171" i="4"/>
  <c r="P171" i="4"/>
  <c r="BI169" i="4"/>
  <c r="BH169" i="4"/>
  <c r="BG169" i="4"/>
  <c r="BF169" i="4"/>
  <c r="T169" i="4"/>
  <c r="R169" i="4"/>
  <c r="P169" i="4"/>
  <c r="BI167" i="4"/>
  <c r="BH167" i="4"/>
  <c r="BG167" i="4"/>
  <c r="BF167" i="4"/>
  <c r="T167" i="4"/>
  <c r="R167" i="4"/>
  <c r="P167" i="4"/>
  <c r="BI165" i="4"/>
  <c r="BH165" i="4"/>
  <c r="BG165" i="4"/>
  <c r="BF165" i="4"/>
  <c r="T165" i="4"/>
  <c r="R165" i="4"/>
  <c r="P165" i="4"/>
  <c r="BI163" i="4"/>
  <c r="BH163" i="4"/>
  <c r="BG163" i="4"/>
  <c r="BF163" i="4"/>
  <c r="T163" i="4"/>
  <c r="R163" i="4"/>
  <c r="P163" i="4"/>
  <c r="BI161" i="4"/>
  <c r="BH161" i="4"/>
  <c r="BG161" i="4"/>
  <c r="BF161" i="4"/>
  <c r="T161" i="4"/>
  <c r="R161" i="4"/>
  <c r="P161" i="4"/>
  <c r="BI158" i="4"/>
  <c r="BH158" i="4"/>
  <c r="BG158" i="4"/>
  <c r="BF158" i="4"/>
  <c r="T158" i="4"/>
  <c r="R158" i="4"/>
  <c r="P158" i="4"/>
  <c r="BI156" i="4"/>
  <c r="BH156" i="4"/>
  <c r="BG156" i="4"/>
  <c r="BF156" i="4"/>
  <c r="T156" i="4"/>
  <c r="R156" i="4"/>
  <c r="P156" i="4"/>
  <c r="BI154" i="4"/>
  <c r="BH154" i="4"/>
  <c r="BG154" i="4"/>
  <c r="BF154" i="4"/>
  <c r="T154" i="4"/>
  <c r="R154" i="4"/>
  <c r="P154" i="4"/>
  <c r="BI152" i="4"/>
  <c r="BH152" i="4"/>
  <c r="BG152" i="4"/>
  <c r="BF152" i="4"/>
  <c r="T152" i="4"/>
  <c r="R152" i="4"/>
  <c r="P152" i="4"/>
  <c r="BI150" i="4"/>
  <c r="BH150" i="4"/>
  <c r="BG150" i="4"/>
  <c r="BF150" i="4"/>
  <c r="T150" i="4"/>
  <c r="R150" i="4"/>
  <c r="P150" i="4"/>
  <c r="BI148" i="4"/>
  <c r="BH148" i="4"/>
  <c r="BG148" i="4"/>
  <c r="BF148" i="4"/>
  <c r="T148" i="4"/>
  <c r="R148" i="4"/>
  <c r="P148" i="4"/>
  <c r="BI146" i="4"/>
  <c r="BH146" i="4"/>
  <c r="BG146" i="4"/>
  <c r="BF146" i="4"/>
  <c r="T146" i="4"/>
  <c r="R146" i="4"/>
  <c r="P146" i="4"/>
  <c r="BI144" i="4"/>
  <c r="BH144" i="4"/>
  <c r="BG144" i="4"/>
  <c r="BF144" i="4"/>
  <c r="T144" i="4"/>
  <c r="R144" i="4"/>
  <c r="P144" i="4"/>
  <c r="BI141" i="4"/>
  <c r="BH141" i="4"/>
  <c r="BG141" i="4"/>
  <c r="BF141" i="4"/>
  <c r="T141" i="4"/>
  <c r="R141" i="4"/>
  <c r="P141" i="4"/>
  <c r="BI140" i="4"/>
  <c r="BH140" i="4"/>
  <c r="BG140" i="4"/>
  <c r="BF140" i="4"/>
  <c r="T140" i="4"/>
  <c r="R140" i="4"/>
  <c r="P140" i="4"/>
  <c r="BI138" i="4"/>
  <c r="BH138" i="4"/>
  <c r="BG138" i="4"/>
  <c r="BF138" i="4"/>
  <c r="T138" i="4"/>
  <c r="R138" i="4"/>
  <c r="P138" i="4"/>
  <c r="BI136" i="4"/>
  <c r="BH136" i="4"/>
  <c r="BG136" i="4"/>
  <c r="BF136" i="4"/>
  <c r="T136" i="4"/>
  <c r="R136" i="4"/>
  <c r="P136" i="4"/>
  <c r="BI134" i="4"/>
  <c r="BH134" i="4"/>
  <c r="BG134" i="4"/>
  <c r="BF134" i="4"/>
  <c r="T134" i="4"/>
  <c r="R134" i="4"/>
  <c r="P134" i="4"/>
  <c r="BI132" i="4"/>
  <c r="BH132" i="4"/>
  <c r="BG132" i="4"/>
  <c r="BF132" i="4"/>
  <c r="T132" i="4"/>
  <c r="R132" i="4"/>
  <c r="P132" i="4"/>
  <c r="BI130" i="4"/>
  <c r="BH130" i="4"/>
  <c r="BG130" i="4"/>
  <c r="BF130" i="4"/>
  <c r="T130" i="4"/>
  <c r="R130" i="4"/>
  <c r="P130" i="4"/>
  <c r="BI127" i="4"/>
  <c r="BH127" i="4"/>
  <c r="BG127" i="4"/>
  <c r="BF127" i="4"/>
  <c r="T127" i="4"/>
  <c r="R127" i="4"/>
  <c r="P127" i="4"/>
  <c r="BI125" i="4"/>
  <c r="BH125" i="4"/>
  <c r="BG125" i="4"/>
  <c r="BF125" i="4"/>
  <c r="T125" i="4"/>
  <c r="R125" i="4"/>
  <c r="P125" i="4"/>
  <c r="BI123" i="4"/>
  <c r="BH123" i="4"/>
  <c r="BG123" i="4"/>
  <c r="BF123" i="4"/>
  <c r="T123" i="4"/>
  <c r="R123" i="4"/>
  <c r="P123" i="4"/>
  <c r="BI121" i="4"/>
  <c r="BH121" i="4"/>
  <c r="BG121" i="4"/>
  <c r="BF121" i="4"/>
  <c r="T121" i="4"/>
  <c r="R121" i="4"/>
  <c r="P121" i="4"/>
  <c r="BI118" i="4"/>
  <c r="BH118" i="4"/>
  <c r="BG118" i="4"/>
  <c r="BF118" i="4"/>
  <c r="T118" i="4"/>
  <c r="T117" i="4" s="1"/>
  <c r="R118" i="4"/>
  <c r="R117" i="4" s="1"/>
  <c r="P118" i="4"/>
  <c r="P117" i="4"/>
  <c r="BI115" i="4"/>
  <c r="BH115" i="4"/>
  <c r="BG115" i="4"/>
  <c r="BF115" i="4"/>
  <c r="T115" i="4"/>
  <c r="R115" i="4"/>
  <c r="P115" i="4"/>
  <c r="BI113" i="4"/>
  <c r="BH113" i="4"/>
  <c r="BG113" i="4"/>
  <c r="BF113" i="4"/>
  <c r="T113" i="4"/>
  <c r="R113" i="4"/>
  <c r="P113" i="4"/>
  <c r="BI111" i="4"/>
  <c r="BH111" i="4"/>
  <c r="BG111" i="4"/>
  <c r="BF111" i="4"/>
  <c r="T111" i="4"/>
  <c r="R111" i="4"/>
  <c r="P111" i="4"/>
  <c r="BI109" i="4"/>
  <c r="BH109" i="4"/>
  <c r="BG109" i="4"/>
  <c r="BF109" i="4"/>
  <c r="T109" i="4"/>
  <c r="R109" i="4"/>
  <c r="P109" i="4"/>
  <c r="BI106" i="4"/>
  <c r="BH106" i="4"/>
  <c r="BG106" i="4"/>
  <c r="BF106" i="4"/>
  <c r="T106" i="4"/>
  <c r="R106" i="4"/>
  <c r="P106" i="4"/>
  <c r="BI104" i="4"/>
  <c r="BH104" i="4"/>
  <c r="BG104" i="4"/>
  <c r="BF104" i="4"/>
  <c r="T104" i="4"/>
  <c r="R104" i="4"/>
  <c r="P104" i="4"/>
  <c r="BI102" i="4"/>
  <c r="BH102" i="4"/>
  <c r="BG102" i="4"/>
  <c r="BF102" i="4"/>
  <c r="T102" i="4"/>
  <c r="R102" i="4"/>
  <c r="P102" i="4"/>
  <c r="BI100" i="4"/>
  <c r="BH100" i="4"/>
  <c r="BG100" i="4"/>
  <c r="BF100" i="4"/>
  <c r="T100" i="4"/>
  <c r="R100" i="4"/>
  <c r="P100" i="4"/>
  <c r="BI98" i="4"/>
  <c r="BH98" i="4"/>
  <c r="BG98" i="4"/>
  <c r="BF98" i="4"/>
  <c r="T98" i="4"/>
  <c r="R98" i="4"/>
  <c r="P98" i="4"/>
  <c r="BI96" i="4"/>
  <c r="BH96" i="4"/>
  <c r="BG96" i="4"/>
  <c r="BF96" i="4"/>
  <c r="T96" i="4"/>
  <c r="R96" i="4"/>
  <c r="P96" i="4"/>
  <c r="BI94" i="4"/>
  <c r="BH94" i="4"/>
  <c r="BG94" i="4"/>
  <c r="BF94" i="4"/>
  <c r="T94" i="4"/>
  <c r="R94" i="4"/>
  <c r="P94" i="4"/>
  <c r="BI92" i="4"/>
  <c r="BH92" i="4"/>
  <c r="BG92" i="4"/>
  <c r="BF92" i="4"/>
  <c r="T92" i="4"/>
  <c r="R92" i="4"/>
  <c r="P92" i="4"/>
  <c r="J87" i="4"/>
  <c r="J86" i="4"/>
  <c r="F86" i="4"/>
  <c r="F84" i="4"/>
  <c r="E82" i="4"/>
  <c r="J55" i="4"/>
  <c r="J54" i="4"/>
  <c r="F54" i="4"/>
  <c r="F52" i="4"/>
  <c r="E50" i="4"/>
  <c r="J18" i="4"/>
  <c r="E18" i="4"/>
  <c r="F87" i="4"/>
  <c r="J17" i="4"/>
  <c r="J12" i="4"/>
  <c r="J52" i="4"/>
  <c r="E7" i="4"/>
  <c r="E48" i="4" s="1"/>
  <c r="J37" i="3"/>
  <c r="J36" i="3"/>
  <c r="AY56" i="1"/>
  <c r="J35" i="3"/>
  <c r="AX56" i="1" s="1"/>
  <c r="BI126" i="3"/>
  <c r="BH126" i="3"/>
  <c r="BG126" i="3"/>
  <c r="BF126" i="3"/>
  <c r="T126" i="3"/>
  <c r="T125" i="3" s="1"/>
  <c r="R126" i="3"/>
  <c r="R125" i="3" s="1"/>
  <c r="P126" i="3"/>
  <c r="P125" i="3"/>
  <c r="BI123" i="3"/>
  <c r="BH123" i="3"/>
  <c r="BG123" i="3"/>
  <c r="BF123" i="3"/>
  <c r="T123" i="3"/>
  <c r="T122" i="3" s="1"/>
  <c r="R123" i="3"/>
  <c r="R122" i="3" s="1"/>
  <c r="R121" i="3" s="1"/>
  <c r="P123" i="3"/>
  <c r="P122" i="3"/>
  <c r="P121" i="3" s="1"/>
  <c r="BI119" i="3"/>
  <c r="BH119" i="3"/>
  <c r="BG119" i="3"/>
  <c r="BF119" i="3"/>
  <c r="T119" i="3"/>
  <c r="T118" i="3"/>
  <c r="R119" i="3"/>
  <c r="R118" i="3" s="1"/>
  <c r="P119" i="3"/>
  <c r="P118" i="3" s="1"/>
  <c r="BI116" i="3"/>
  <c r="BH116" i="3"/>
  <c r="BG116" i="3"/>
  <c r="BF116" i="3"/>
  <c r="T116" i="3"/>
  <c r="R116" i="3"/>
  <c r="P116" i="3"/>
  <c r="BI114" i="3"/>
  <c r="BH114" i="3"/>
  <c r="BG114" i="3"/>
  <c r="BF114" i="3"/>
  <c r="T114" i="3"/>
  <c r="R114" i="3"/>
  <c r="P114" i="3"/>
  <c r="BI112" i="3"/>
  <c r="BH112" i="3"/>
  <c r="BG112" i="3"/>
  <c r="BF112" i="3"/>
  <c r="T112" i="3"/>
  <c r="R112" i="3"/>
  <c r="P112" i="3"/>
  <c r="BI110" i="3"/>
  <c r="BH110" i="3"/>
  <c r="BG110" i="3"/>
  <c r="BF110" i="3"/>
  <c r="T110" i="3"/>
  <c r="R110" i="3"/>
  <c r="P110" i="3"/>
  <c r="BI108" i="3"/>
  <c r="BH108" i="3"/>
  <c r="BG108" i="3"/>
  <c r="BF108" i="3"/>
  <c r="T108" i="3"/>
  <c r="R108" i="3"/>
  <c r="P108" i="3"/>
  <c r="BI105" i="3"/>
  <c r="BH105" i="3"/>
  <c r="BG105" i="3"/>
  <c r="BF105" i="3"/>
  <c r="T105" i="3"/>
  <c r="R105" i="3"/>
  <c r="P105" i="3"/>
  <c r="BI102" i="3"/>
  <c r="BH102" i="3"/>
  <c r="BG102" i="3"/>
  <c r="BF102" i="3"/>
  <c r="T102" i="3"/>
  <c r="R102" i="3"/>
  <c r="P102" i="3"/>
  <c r="BI100" i="3"/>
  <c r="BH100" i="3"/>
  <c r="BG100" i="3"/>
  <c r="BF100" i="3"/>
  <c r="T100" i="3"/>
  <c r="R100" i="3"/>
  <c r="P100" i="3"/>
  <c r="BI99" i="3"/>
  <c r="BH99" i="3"/>
  <c r="BG99" i="3"/>
  <c r="BF99" i="3"/>
  <c r="T99" i="3"/>
  <c r="R99" i="3"/>
  <c r="P99" i="3"/>
  <c r="BI96" i="3"/>
  <c r="BH96" i="3"/>
  <c r="BG96" i="3"/>
  <c r="BF96" i="3"/>
  <c r="T96" i="3"/>
  <c r="R96" i="3"/>
  <c r="P96" i="3"/>
  <c r="BI94" i="3"/>
  <c r="BH94" i="3"/>
  <c r="BG94" i="3"/>
  <c r="BF94" i="3"/>
  <c r="T94" i="3"/>
  <c r="R94" i="3"/>
  <c r="P94" i="3"/>
  <c r="BI93" i="3"/>
  <c r="BH93" i="3"/>
  <c r="BG93" i="3"/>
  <c r="BF93" i="3"/>
  <c r="T93" i="3"/>
  <c r="R93" i="3"/>
  <c r="P93" i="3"/>
  <c r="BI91" i="3"/>
  <c r="BH91" i="3"/>
  <c r="BG91" i="3"/>
  <c r="BF91" i="3"/>
  <c r="T91" i="3"/>
  <c r="R91" i="3"/>
  <c r="P91" i="3"/>
  <c r="BI89" i="3"/>
  <c r="BH89" i="3"/>
  <c r="BG89" i="3"/>
  <c r="BF89" i="3"/>
  <c r="T89" i="3"/>
  <c r="R89" i="3"/>
  <c r="P89" i="3"/>
  <c r="J83" i="3"/>
  <c r="J82" i="3"/>
  <c r="F82" i="3"/>
  <c r="F80" i="3"/>
  <c r="E78" i="3"/>
  <c r="J55" i="3"/>
  <c r="J54" i="3"/>
  <c r="F54" i="3"/>
  <c r="F52" i="3"/>
  <c r="E50" i="3"/>
  <c r="J18" i="3"/>
  <c r="E18" i="3"/>
  <c r="F55" i="3" s="1"/>
  <c r="J17" i="3"/>
  <c r="J12" i="3"/>
  <c r="J52" i="3" s="1"/>
  <c r="E7" i="3"/>
  <c r="E76" i="3" s="1"/>
  <c r="J37" i="2"/>
  <c r="J36" i="2"/>
  <c r="AY55" i="1" s="1"/>
  <c r="J35" i="2"/>
  <c r="AX55" i="1"/>
  <c r="BI423" i="2"/>
  <c r="BH423" i="2"/>
  <c r="BG423" i="2"/>
  <c r="BF423" i="2"/>
  <c r="T423" i="2"/>
  <c r="R423" i="2"/>
  <c r="P423" i="2"/>
  <c r="BI420" i="2"/>
  <c r="BH420" i="2"/>
  <c r="BG420" i="2"/>
  <c r="BF420" i="2"/>
  <c r="T420" i="2"/>
  <c r="R420" i="2"/>
  <c r="P420" i="2"/>
  <c r="BI417" i="2"/>
  <c r="BH417" i="2"/>
  <c r="BG417" i="2"/>
  <c r="BF417" i="2"/>
  <c r="T417" i="2"/>
  <c r="R417" i="2"/>
  <c r="P417" i="2"/>
  <c r="BI414" i="2"/>
  <c r="BH414" i="2"/>
  <c r="BG414" i="2"/>
  <c r="BF414" i="2"/>
  <c r="T414" i="2"/>
  <c r="R414" i="2"/>
  <c r="P414" i="2"/>
  <c r="BI412" i="2"/>
  <c r="BH412" i="2"/>
  <c r="BG412" i="2"/>
  <c r="BF412" i="2"/>
  <c r="T412" i="2"/>
  <c r="R412" i="2"/>
  <c r="P412" i="2"/>
  <c r="BI408" i="2"/>
  <c r="BH408" i="2"/>
  <c r="BG408" i="2"/>
  <c r="BF408" i="2"/>
  <c r="T408" i="2"/>
  <c r="T407" i="2" s="1"/>
  <c r="R408" i="2"/>
  <c r="R407" i="2" s="1"/>
  <c r="P408" i="2"/>
  <c r="P407" i="2" s="1"/>
  <c r="BI405" i="2"/>
  <c r="BH405" i="2"/>
  <c r="BG405" i="2"/>
  <c r="BF405" i="2"/>
  <c r="T405" i="2"/>
  <c r="T404" i="2"/>
  <c r="R405" i="2"/>
  <c r="R404" i="2" s="1"/>
  <c r="P405" i="2"/>
  <c r="P404" i="2" s="1"/>
  <c r="BI401" i="2"/>
  <c r="BH401" i="2"/>
  <c r="BG401" i="2"/>
  <c r="BF401" i="2"/>
  <c r="T401" i="2"/>
  <c r="T400" i="2" s="1"/>
  <c r="R401" i="2"/>
  <c r="R400" i="2"/>
  <c r="P401" i="2"/>
  <c r="P400" i="2" s="1"/>
  <c r="BI398" i="2"/>
  <c r="BH398" i="2"/>
  <c r="BG398" i="2"/>
  <c r="BF398" i="2"/>
  <c r="T398" i="2"/>
  <c r="T397" i="2" s="1"/>
  <c r="R398" i="2"/>
  <c r="R397" i="2" s="1"/>
  <c r="P398" i="2"/>
  <c r="P397" i="2"/>
  <c r="BI389" i="2"/>
  <c r="BH389" i="2"/>
  <c r="BG389" i="2"/>
  <c r="BF389" i="2"/>
  <c r="T389" i="2"/>
  <c r="R389" i="2"/>
  <c r="P389" i="2"/>
  <c r="BI387" i="2"/>
  <c r="BH387" i="2"/>
  <c r="BG387" i="2"/>
  <c r="BF387" i="2"/>
  <c r="T387" i="2"/>
  <c r="R387" i="2"/>
  <c r="P387" i="2"/>
  <c r="BI381" i="2"/>
  <c r="BH381" i="2"/>
  <c r="BG381" i="2"/>
  <c r="BF381" i="2"/>
  <c r="T381" i="2"/>
  <c r="R381" i="2"/>
  <c r="P381" i="2"/>
  <c r="BI379" i="2"/>
  <c r="BH379" i="2"/>
  <c r="BG379" i="2"/>
  <c r="BF379" i="2"/>
  <c r="T379" i="2"/>
  <c r="R379" i="2"/>
  <c r="P379" i="2"/>
  <c r="BI376" i="2"/>
  <c r="BH376" i="2"/>
  <c r="BG376" i="2"/>
  <c r="BF376" i="2"/>
  <c r="T376" i="2"/>
  <c r="R376" i="2"/>
  <c r="P376" i="2"/>
  <c r="BI374" i="2"/>
  <c r="BH374" i="2"/>
  <c r="BG374" i="2"/>
  <c r="BF374" i="2"/>
  <c r="T374" i="2"/>
  <c r="R374" i="2"/>
  <c r="P374" i="2"/>
  <c r="BI371" i="2"/>
  <c r="BH371" i="2"/>
  <c r="BG371" i="2"/>
  <c r="BF371" i="2"/>
  <c r="T371" i="2"/>
  <c r="R371" i="2"/>
  <c r="P371" i="2"/>
  <c r="BI368" i="2"/>
  <c r="BH368" i="2"/>
  <c r="BG368" i="2"/>
  <c r="BF368" i="2"/>
  <c r="T368" i="2"/>
  <c r="R368" i="2"/>
  <c r="P368" i="2"/>
  <c r="BI365" i="2"/>
  <c r="BH365" i="2"/>
  <c r="BG365" i="2"/>
  <c r="BF365" i="2"/>
  <c r="T365" i="2"/>
  <c r="R365" i="2"/>
  <c r="P365" i="2"/>
  <c r="BI363" i="2"/>
  <c r="BH363" i="2"/>
  <c r="BG363" i="2"/>
  <c r="BF363" i="2"/>
  <c r="T363" i="2"/>
  <c r="R363" i="2"/>
  <c r="P363" i="2"/>
  <c r="BI360" i="2"/>
  <c r="BH360" i="2"/>
  <c r="BG360" i="2"/>
  <c r="BF360" i="2"/>
  <c r="T360" i="2"/>
  <c r="R360" i="2"/>
  <c r="P360" i="2"/>
  <c r="BI357" i="2"/>
  <c r="BH357" i="2"/>
  <c r="BG357" i="2"/>
  <c r="BF357" i="2"/>
  <c r="T357" i="2"/>
  <c r="R357" i="2"/>
  <c r="P357" i="2"/>
  <c r="BI354" i="2"/>
  <c r="BH354" i="2"/>
  <c r="BG354" i="2"/>
  <c r="BF354" i="2"/>
  <c r="T354" i="2"/>
  <c r="R354" i="2"/>
  <c r="P354" i="2"/>
  <c r="BI348" i="2"/>
  <c r="BH348" i="2"/>
  <c r="BG348" i="2"/>
  <c r="BF348" i="2"/>
  <c r="T348" i="2"/>
  <c r="R348" i="2"/>
  <c r="P348" i="2"/>
  <c r="BI345" i="2"/>
  <c r="BH345" i="2"/>
  <c r="BG345" i="2"/>
  <c r="BF345" i="2"/>
  <c r="T345" i="2"/>
  <c r="R345" i="2"/>
  <c r="P345" i="2"/>
  <c r="BI343" i="2"/>
  <c r="BH343" i="2"/>
  <c r="BG343" i="2"/>
  <c r="BF343" i="2"/>
  <c r="T343" i="2"/>
  <c r="R343" i="2"/>
  <c r="P343" i="2"/>
  <c r="BI340" i="2"/>
  <c r="BH340" i="2"/>
  <c r="BG340" i="2"/>
  <c r="BF340" i="2"/>
  <c r="T340" i="2"/>
  <c r="R340" i="2"/>
  <c r="P340" i="2"/>
  <c r="BI339" i="2"/>
  <c r="BH339" i="2"/>
  <c r="BG339" i="2"/>
  <c r="BF339" i="2"/>
  <c r="T339" i="2"/>
  <c r="R339" i="2"/>
  <c r="P339" i="2"/>
  <c r="BI332" i="2"/>
  <c r="BH332" i="2"/>
  <c r="BG332" i="2"/>
  <c r="BF332" i="2"/>
  <c r="T332" i="2"/>
  <c r="R332" i="2"/>
  <c r="P332" i="2"/>
  <c r="BI325" i="2"/>
  <c r="BH325" i="2"/>
  <c r="BG325" i="2"/>
  <c r="BF325" i="2"/>
  <c r="T325" i="2"/>
  <c r="R325" i="2"/>
  <c r="P325" i="2"/>
  <c r="BI322" i="2"/>
  <c r="BH322" i="2"/>
  <c r="BG322" i="2"/>
  <c r="BF322" i="2"/>
  <c r="T322" i="2"/>
  <c r="R322" i="2"/>
  <c r="P322" i="2"/>
  <c r="BI319" i="2"/>
  <c r="BH319" i="2"/>
  <c r="BG319" i="2"/>
  <c r="BF319" i="2"/>
  <c r="T319" i="2"/>
  <c r="R319" i="2"/>
  <c r="P319" i="2"/>
  <c r="BI316" i="2"/>
  <c r="BH316" i="2"/>
  <c r="BG316" i="2"/>
  <c r="BF316" i="2"/>
  <c r="T316" i="2"/>
  <c r="R316" i="2"/>
  <c r="P316" i="2"/>
  <c r="BI314" i="2"/>
  <c r="BH314" i="2"/>
  <c r="BG314" i="2"/>
  <c r="BF314" i="2"/>
  <c r="T314" i="2"/>
  <c r="R314" i="2"/>
  <c r="P314" i="2"/>
  <c r="BI311" i="2"/>
  <c r="BH311" i="2"/>
  <c r="BG311" i="2"/>
  <c r="BF311" i="2"/>
  <c r="T311" i="2"/>
  <c r="R311" i="2"/>
  <c r="P311" i="2"/>
  <c r="BI308" i="2"/>
  <c r="BH308" i="2"/>
  <c r="BG308" i="2"/>
  <c r="BF308" i="2"/>
  <c r="T308" i="2"/>
  <c r="R308" i="2"/>
  <c r="P308" i="2"/>
  <c r="BI306" i="2"/>
  <c r="BH306" i="2"/>
  <c r="BG306" i="2"/>
  <c r="BF306" i="2"/>
  <c r="T306" i="2"/>
  <c r="R306" i="2"/>
  <c r="P306" i="2"/>
  <c r="BI303" i="2"/>
  <c r="BH303" i="2"/>
  <c r="BG303" i="2"/>
  <c r="BF303" i="2"/>
  <c r="T303" i="2"/>
  <c r="R303" i="2"/>
  <c r="P303" i="2"/>
  <c r="BI297" i="2"/>
  <c r="BH297" i="2"/>
  <c r="BG297" i="2"/>
  <c r="BF297" i="2"/>
  <c r="T297" i="2"/>
  <c r="R297" i="2"/>
  <c r="P297" i="2"/>
  <c r="BI295" i="2"/>
  <c r="BH295" i="2"/>
  <c r="BG295" i="2"/>
  <c r="BF295" i="2"/>
  <c r="T295" i="2"/>
  <c r="R295" i="2"/>
  <c r="P295" i="2"/>
  <c r="BI293" i="2"/>
  <c r="BH293" i="2"/>
  <c r="BG293" i="2"/>
  <c r="BF293" i="2"/>
  <c r="T293" i="2"/>
  <c r="R293" i="2"/>
  <c r="P293" i="2"/>
  <c r="BI291" i="2"/>
  <c r="BH291" i="2"/>
  <c r="BG291" i="2"/>
  <c r="BF291" i="2"/>
  <c r="T291" i="2"/>
  <c r="R291" i="2"/>
  <c r="P291" i="2"/>
  <c r="BI289" i="2"/>
  <c r="BH289" i="2"/>
  <c r="BG289" i="2"/>
  <c r="BF289" i="2"/>
  <c r="T289" i="2"/>
  <c r="R289" i="2"/>
  <c r="P289" i="2"/>
  <c r="BI287" i="2"/>
  <c r="BH287" i="2"/>
  <c r="BG287" i="2"/>
  <c r="BF287" i="2"/>
  <c r="T287" i="2"/>
  <c r="R287" i="2"/>
  <c r="P287" i="2"/>
  <c r="BI281" i="2"/>
  <c r="BH281" i="2"/>
  <c r="BG281" i="2"/>
  <c r="BF281" i="2"/>
  <c r="T281" i="2"/>
  <c r="R281" i="2"/>
  <c r="P281" i="2"/>
  <c r="BI278" i="2"/>
  <c r="BH278" i="2"/>
  <c r="BG278" i="2"/>
  <c r="BF278" i="2"/>
  <c r="T278" i="2"/>
  <c r="R278" i="2"/>
  <c r="P278" i="2"/>
  <c r="BI272" i="2"/>
  <c r="BH272" i="2"/>
  <c r="BG272" i="2"/>
  <c r="BF272" i="2"/>
  <c r="T272" i="2"/>
  <c r="R272" i="2"/>
  <c r="P272" i="2"/>
  <c r="BI266" i="2"/>
  <c r="BH266" i="2"/>
  <c r="BG266" i="2"/>
  <c r="BF266" i="2"/>
  <c r="T266" i="2"/>
  <c r="R266" i="2"/>
  <c r="P266" i="2"/>
  <c r="BI260" i="2"/>
  <c r="BH260" i="2"/>
  <c r="BG260" i="2"/>
  <c r="BF260" i="2"/>
  <c r="T260" i="2"/>
  <c r="R260" i="2"/>
  <c r="P260" i="2"/>
  <c r="BI257" i="2"/>
  <c r="BH257" i="2"/>
  <c r="BG257" i="2"/>
  <c r="BF257" i="2"/>
  <c r="T257" i="2"/>
  <c r="R257" i="2"/>
  <c r="P257" i="2"/>
  <c r="BI255" i="2"/>
  <c r="BH255" i="2"/>
  <c r="BG255" i="2"/>
  <c r="BF255" i="2"/>
  <c r="T255" i="2"/>
  <c r="R255" i="2"/>
  <c r="P255" i="2"/>
  <c r="BI252" i="2"/>
  <c r="BH252" i="2"/>
  <c r="BG252" i="2"/>
  <c r="BF252" i="2"/>
  <c r="T252" i="2"/>
  <c r="R252" i="2"/>
  <c r="P252" i="2"/>
  <c r="BI249" i="2"/>
  <c r="BH249" i="2"/>
  <c r="BG249" i="2"/>
  <c r="BF249" i="2"/>
  <c r="T249" i="2"/>
  <c r="R249" i="2"/>
  <c r="P249" i="2"/>
  <c r="BI247" i="2"/>
  <c r="BH247" i="2"/>
  <c r="BG247" i="2"/>
  <c r="BF247" i="2"/>
  <c r="T247" i="2"/>
  <c r="R247" i="2"/>
  <c r="P247" i="2"/>
  <c r="BI246" i="2"/>
  <c r="BH246" i="2"/>
  <c r="BG246" i="2"/>
  <c r="BF246" i="2"/>
  <c r="T246" i="2"/>
  <c r="R246" i="2"/>
  <c r="P246" i="2"/>
  <c r="BI241" i="2"/>
  <c r="BH241" i="2"/>
  <c r="BG241" i="2"/>
  <c r="BF241" i="2"/>
  <c r="T241" i="2"/>
  <c r="R241" i="2"/>
  <c r="P241" i="2"/>
  <c r="BI237" i="2"/>
  <c r="BH237" i="2"/>
  <c r="BG237" i="2"/>
  <c r="BF237" i="2"/>
  <c r="T237" i="2"/>
  <c r="T236" i="2" s="1"/>
  <c r="R237" i="2"/>
  <c r="R236" i="2" s="1"/>
  <c r="P237" i="2"/>
  <c r="P236" i="2"/>
  <c r="BI234" i="2"/>
  <c r="BH234" i="2"/>
  <c r="BG234" i="2"/>
  <c r="BF234" i="2"/>
  <c r="T234" i="2"/>
  <c r="R234" i="2"/>
  <c r="P234" i="2"/>
  <c r="BI232" i="2"/>
  <c r="BH232" i="2"/>
  <c r="BG232" i="2"/>
  <c r="BF232" i="2"/>
  <c r="T232" i="2"/>
  <c r="R232" i="2"/>
  <c r="P232" i="2"/>
  <c r="BI229" i="2"/>
  <c r="BH229" i="2"/>
  <c r="BG229" i="2"/>
  <c r="BF229" i="2"/>
  <c r="T229" i="2"/>
  <c r="R229" i="2"/>
  <c r="P229" i="2"/>
  <c r="BI227" i="2"/>
  <c r="BH227" i="2"/>
  <c r="BG227" i="2"/>
  <c r="BF227" i="2"/>
  <c r="T227" i="2"/>
  <c r="R227" i="2"/>
  <c r="P227" i="2"/>
  <c r="BI225" i="2"/>
  <c r="BH225" i="2"/>
  <c r="BG225" i="2"/>
  <c r="BF225" i="2"/>
  <c r="T225" i="2"/>
  <c r="R225" i="2"/>
  <c r="P225" i="2"/>
  <c r="BI219" i="2"/>
  <c r="BH219" i="2"/>
  <c r="BG219" i="2"/>
  <c r="BF219" i="2"/>
  <c r="T219" i="2"/>
  <c r="R219" i="2"/>
  <c r="P219" i="2"/>
  <c r="BI213" i="2"/>
  <c r="BH213" i="2"/>
  <c r="BG213" i="2"/>
  <c r="BF213" i="2"/>
  <c r="T213" i="2"/>
  <c r="R213" i="2"/>
  <c r="P213" i="2"/>
  <c r="BI208" i="2"/>
  <c r="BH208" i="2"/>
  <c r="BG208" i="2"/>
  <c r="BF208" i="2"/>
  <c r="T208" i="2"/>
  <c r="R208" i="2"/>
  <c r="P208" i="2"/>
  <c r="BI205" i="2"/>
  <c r="BH205" i="2"/>
  <c r="BG205" i="2"/>
  <c r="BF205" i="2"/>
  <c r="T205" i="2"/>
  <c r="R205" i="2"/>
  <c r="P205" i="2"/>
  <c r="BI200" i="2"/>
  <c r="BH200" i="2"/>
  <c r="BG200" i="2"/>
  <c r="BF200" i="2"/>
  <c r="T200" i="2"/>
  <c r="R200" i="2"/>
  <c r="P200" i="2"/>
  <c r="BI198" i="2"/>
  <c r="BH198" i="2"/>
  <c r="BG198" i="2"/>
  <c r="BF198" i="2"/>
  <c r="T198" i="2"/>
  <c r="R198" i="2"/>
  <c r="P198" i="2"/>
  <c r="BI192" i="2"/>
  <c r="BH192" i="2"/>
  <c r="BG192" i="2"/>
  <c r="BF192" i="2"/>
  <c r="T192" i="2"/>
  <c r="R192" i="2"/>
  <c r="P192" i="2"/>
  <c r="BI191" i="2"/>
  <c r="BH191" i="2"/>
  <c r="BG191" i="2"/>
  <c r="BF191" i="2"/>
  <c r="T191" i="2"/>
  <c r="R191" i="2"/>
  <c r="P191" i="2"/>
  <c r="BI190" i="2"/>
  <c r="BH190" i="2"/>
  <c r="BG190" i="2"/>
  <c r="BF190" i="2"/>
  <c r="T190" i="2"/>
  <c r="R190" i="2"/>
  <c r="P190" i="2"/>
  <c r="BI184" i="2"/>
  <c r="BH184" i="2"/>
  <c r="BG184" i="2"/>
  <c r="BF184" i="2"/>
  <c r="T184" i="2"/>
  <c r="R184" i="2"/>
  <c r="P184" i="2"/>
  <c r="BI183" i="2"/>
  <c r="BH183" i="2"/>
  <c r="BG183" i="2"/>
  <c r="BF183" i="2"/>
  <c r="T183" i="2"/>
  <c r="R183" i="2"/>
  <c r="P183" i="2"/>
  <c r="BI182" i="2"/>
  <c r="BH182" i="2"/>
  <c r="BG182" i="2"/>
  <c r="BF182" i="2"/>
  <c r="T182" i="2"/>
  <c r="R182" i="2"/>
  <c r="P182" i="2"/>
  <c r="BI180" i="2"/>
  <c r="BH180" i="2"/>
  <c r="BG180" i="2"/>
  <c r="BF180" i="2"/>
  <c r="T180" i="2"/>
  <c r="R180" i="2"/>
  <c r="P180" i="2"/>
  <c r="BI173" i="2"/>
  <c r="BH173" i="2"/>
  <c r="BG173" i="2"/>
  <c r="BF173" i="2"/>
  <c r="T173" i="2"/>
  <c r="R173" i="2"/>
  <c r="P173" i="2"/>
  <c r="BI164" i="2"/>
  <c r="BH164" i="2"/>
  <c r="BG164" i="2"/>
  <c r="BF164" i="2"/>
  <c r="T164" i="2"/>
  <c r="R164" i="2"/>
  <c r="P164" i="2"/>
  <c r="BI161" i="2"/>
  <c r="BH161" i="2"/>
  <c r="BG161" i="2"/>
  <c r="BF161" i="2"/>
  <c r="T161" i="2"/>
  <c r="R161" i="2"/>
  <c r="P161" i="2"/>
  <c r="BI155" i="2"/>
  <c r="BH155" i="2"/>
  <c r="BG155" i="2"/>
  <c r="BF155" i="2"/>
  <c r="T155" i="2"/>
  <c r="R155" i="2"/>
  <c r="P155" i="2"/>
  <c r="BI153" i="2"/>
  <c r="BH153" i="2"/>
  <c r="BG153" i="2"/>
  <c r="BF153" i="2"/>
  <c r="T153" i="2"/>
  <c r="R153" i="2"/>
  <c r="P153" i="2"/>
  <c r="BI147" i="2"/>
  <c r="BH147" i="2"/>
  <c r="BG147" i="2"/>
  <c r="BF147" i="2"/>
  <c r="T147" i="2"/>
  <c r="R147" i="2"/>
  <c r="P147" i="2"/>
  <c r="BI142" i="2"/>
  <c r="BH142" i="2"/>
  <c r="BG142" i="2"/>
  <c r="BF142" i="2"/>
  <c r="T142" i="2"/>
  <c r="R142" i="2"/>
  <c r="P142" i="2"/>
  <c r="BI137" i="2"/>
  <c r="BH137" i="2"/>
  <c r="BG137" i="2"/>
  <c r="BF137" i="2"/>
  <c r="T137" i="2"/>
  <c r="R137" i="2"/>
  <c r="P137" i="2"/>
  <c r="BI132" i="2"/>
  <c r="BH132" i="2"/>
  <c r="BG132" i="2"/>
  <c r="BF132" i="2"/>
  <c r="T132" i="2"/>
  <c r="R132" i="2"/>
  <c r="P132" i="2"/>
  <c r="BI130" i="2"/>
  <c r="BH130" i="2"/>
  <c r="BG130" i="2"/>
  <c r="BF130" i="2"/>
  <c r="T130" i="2"/>
  <c r="R130" i="2"/>
  <c r="P130" i="2"/>
  <c r="BI122" i="2"/>
  <c r="BH122" i="2"/>
  <c r="BG122" i="2"/>
  <c r="BF122" i="2"/>
  <c r="T122" i="2"/>
  <c r="R122" i="2"/>
  <c r="P122" i="2"/>
  <c r="BI116" i="2"/>
  <c r="BH116" i="2"/>
  <c r="BG116" i="2"/>
  <c r="BF116" i="2"/>
  <c r="T116" i="2"/>
  <c r="R116" i="2"/>
  <c r="P116" i="2"/>
  <c r="BI110" i="2"/>
  <c r="BH110" i="2"/>
  <c r="BG110" i="2"/>
  <c r="BF110" i="2"/>
  <c r="T110" i="2"/>
  <c r="R110" i="2"/>
  <c r="P110" i="2"/>
  <c r="BI105" i="2"/>
  <c r="BH105" i="2"/>
  <c r="BG105" i="2"/>
  <c r="BF105" i="2"/>
  <c r="T105" i="2"/>
  <c r="R105" i="2"/>
  <c r="P105" i="2"/>
  <c r="BI103" i="2"/>
  <c r="BH103" i="2"/>
  <c r="BG103" i="2"/>
  <c r="BF103" i="2"/>
  <c r="T103" i="2"/>
  <c r="R103" i="2"/>
  <c r="P103" i="2"/>
  <c r="BI101" i="2"/>
  <c r="BH101" i="2"/>
  <c r="BG101" i="2"/>
  <c r="BF101" i="2"/>
  <c r="T101" i="2"/>
  <c r="R101" i="2"/>
  <c r="P101" i="2"/>
  <c r="J95" i="2"/>
  <c r="J94" i="2"/>
  <c r="F94" i="2"/>
  <c r="F92" i="2"/>
  <c r="E90" i="2"/>
  <c r="J55" i="2"/>
  <c r="J54" i="2"/>
  <c r="F54" i="2"/>
  <c r="F52" i="2"/>
  <c r="E50" i="2"/>
  <c r="J18" i="2"/>
  <c r="E18" i="2"/>
  <c r="F95" i="2" s="1"/>
  <c r="J17" i="2"/>
  <c r="J12" i="2"/>
  <c r="J52" i="2" s="1"/>
  <c r="E7" i="2"/>
  <c r="E88" i="2" s="1"/>
  <c r="L50" i="1"/>
  <c r="AM50" i="1"/>
  <c r="AM49" i="1"/>
  <c r="L49" i="1"/>
  <c r="AM47" i="1"/>
  <c r="L47" i="1"/>
  <c r="L45" i="1"/>
  <c r="L44" i="1"/>
  <c r="AS54" i="1"/>
  <c r="T121" i="3" l="1"/>
  <c r="BK100" i="2"/>
  <c r="J100" i="2" s="1"/>
  <c r="J61" i="2" s="1"/>
  <c r="R100" i="2"/>
  <c r="T121" i="2"/>
  <c r="R181" i="2"/>
  <c r="P224" i="2"/>
  <c r="T240" i="2"/>
  <c r="R248" i="2"/>
  <c r="P259" i="2"/>
  <c r="BK318" i="2"/>
  <c r="J318" i="2" s="1"/>
  <c r="J70" i="2" s="1"/>
  <c r="BK367" i="2"/>
  <c r="J367" i="2" s="1"/>
  <c r="J71" i="2" s="1"/>
  <c r="BK378" i="2"/>
  <c r="J378" i="2" s="1"/>
  <c r="J72" i="2" s="1"/>
  <c r="T411" i="2"/>
  <c r="T396" i="2" s="1"/>
  <c r="R88" i="3"/>
  <c r="P98" i="3"/>
  <c r="P91" i="4"/>
  <c r="BK108" i="4"/>
  <c r="J108" i="4" s="1"/>
  <c r="J61" i="4" s="1"/>
  <c r="BK120" i="4"/>
  <c r="J120" i="4" s="1"/>
  <c r="J63" i="4" s="1"/>
  <c r="BK129" i="4"/>
  <c r="J129" i="4" s="1"/>
  <c r="J64" i="4" s="1"/>
  <c r="BK139" i="4"/>
  <c r="J139" i="4" s="1"/>
  <c r="J65" i="4" s="1"/>
  <c r="P143" i="4"/>
  <c r="P160" i="4"/>
  <c r="P173" i="4"/>
  <c r="P179" i="4"/>
  <c r="R86" i="6"/>
  <c r="P91" i="6"/>
  <c r="R98" i="6"/>
  <c r="P105" i="6"/>
  <c r="P112" i="6"/>
  <c r="P86" i="7"/>
  <c r="P85" i="7"/>
  <c r="BK103" i="7"/>
  <c r="J103" i="7" s="1"/>
  <c r="J63" i="7" s="1"/>
  <c r="T103" i="7"/>
  <c r="T102" i="7"/>
  <c r="BK121" i="2"/>
  <c r="J121" i="2" s="1"/>
  <c r="J62" i="2" s="1"/>
  <c r="BK181" i="2"/>
  <c r="J181" i="2" s="1"/>
  <c r="J63" i="2" s="1"/>
  <c r="BK224" i="2"/>
  <c r="J224" i="2" s="1"/>
  <c r="J64" i="2" s="1"/>
  <c r="BK240" i="2"/>
  <c r="J240" i="2" s="1"/>
  <c r="J67" i="2" s="1"/>
  <c r="BK248" i="2"/>
  <c r="J248" i="2" s="1"/>
  <c r="J68" i="2" s="1"/>
  <c r="BK259" i="2"/>
  <c r="J259" i="2" s="1"/>
  <c r="J69" i="2" s="1"/>
  <c r="R318" i="2"/>
  <c r="R367" i="2"/>
  <c r="P378" i="2"/>
  <c r="P411" i="2"/>
  <c r="P396" i="2"/>
  <c r="BK88" i="3"/>
  <c r="J88" i="3" s="1"/>
  <c r="J61" i="3" s="1"/>
  <c r="R98" i="3"/>
  <c r="R91" i="4"/>
  <c r="T108" i="4"/>
  <c r="R120" i="4"/>
  <c r="T129" i="4"/>
  <c r="T139" i="4"/>
  <c r="R143" i="4"/>
  <c r="R160" i="4"/>
  <c r="R173" i="4"/>
  <c r="T179" i="4"/>
  <c r="BK90" i="5"/>
  <c r="J90" i="5" s="1"/>
  <c r="J61" i="5" s="1"/>
  <c r="R90" i="5"/>
  <c r="BK97" i="5"/>
  <c r="J97" i="5" s="1"/>
  <c r="J62" i="5" s="1"/>
  <c r="R97" i="5"/>
  <c r="P102" i="5"/>
  <c r="T102" i="5"/>
  <c r="T86" i="6"/>
  <c r="T91" i="6"/>
  <c r="T98" i="6"/>
  <c r="R105" i="6"/>
  <c r="T112" i="6"/>
  <c r="BK86" i="7"/>
  <c r="J86" i="7" s="1"/>
  <c r="J61" i="7" s="1"/>
  <c r="R103" i="7"/>
  <c r="R102" i="7" s="1"/>
  <c r="P100" i="2"/>
  <c r="P121" i="2"/>
  <c r="P181" i="2"/>
  <c r="T224" i="2"/>
  <c r="R240" i="2"/>
  <c r="P248" i="2"/>
  <c r="T259" i="2"/>
  <c r="P318" i="2"/>
  <c r="P367" i="2"/>
  <c r="R378" i="2"/>
  <c r="R411" i="2"/>
  <c r="R396" i="2" s="1"/>
  <c r="T88" i="3"/>
  <c r="T98" i="3"/>
  <c r="T91" i="4"/>
  <c r="R108" i="4"/>
  <c r="T120" i="4"/>
  <c r="R129" i="4"/>
  <c r="R139" i="4"/>
  <c r="T143" i="4"/>
  <c r="T160" i="4"/>
  <c r="T173" i="4"/>
  <c r="R179" i="4"/>
  <c r="P90" i="5"/>
  <c r="T90" i="5"/>
  <c r="P97" i="5"/>
  <c r="T97" i="5"/>
  <c r="R102" i="5"/>
  <c r="BK86" i="6"/>
  <c r="J86" i="6"/>
  <c r="J60" i="6" s="1"/>
  <c r="R91" i="6"/>
  <c r="P98" i="6"/>
  <c r="T105" i="6"/>
  <c r="R112" i="6"/>
  <c r="T86" i="7"/>
  <c r="T85" i="7" s="1"/>
  <c r="T84" i="7" s="1"/>
  <c r="P103" i="7"/>
  <c r="P102" i="7" s="1"/>
  <c r="T100" i="2"/>
  <c r="R121" i="2"/>
  <c r="T181" i="2"/>
  <c r="R224" i="2"/>
  <c r="P240" i="2"/>
  <c r="T248" i="2"/>
  <c r="R259" i="2"/>
  <c r="T318" i="2"/>
  <c r="T367" i="2"/>
  <c r="T378" i="2"/>
  <c r="BK411" i="2"/>
  <c r="J411" i="2" s="1"/>
  <c r="J78" i="2" s="1"/>
  <c r="P88" i="3"/>
  <c r="P87" i="3" s="1"/>
  <c r="P86" i="3" s="1"/>
  <c r="AU56" i="1" s="1"/>
  <c r="BK98" i="3"/>
  <c r="J98" i="3" s="1"/>
  <c r="J62" i="3" s="1"/>
  <c r="BK91" i="4"/>
  <c r="J91" i="4" s="1"/>
  <c r="J60" i="4" s="1"/>
  <c r="P108" i="4"/>
  <c r="P120" i="4"/>
  <c r="P129" i="4"/>
  <c r="P139" i="4"/>
  <c r="BK143" i="4"/>
  <c r="J143" i="4" s="1"/>
  <c r="J66" i="4" s="1"/>
  <c r="BK160" i="4"/>
  <c r="J160" i="4" s="1"/>
  <c r="J67" i="4" s="1"/>
  <c r="BK173" i="4"/>
  <c r="J173" i="4" s="1"/>
  <c r="J68" i="4" s="1"/>
  <c r="BK179" i="4"/>
  <c r="J179" i="4" s="1"/>
  <c r="J69" i="4" s="1"/>
  <c r="BK102" i="5"/>
  <c r="J102" i="5" s="1"/>
  <c r="J63" i="5" s="1"/>
  <c r="P86" i="6"/>
  <c r="BK91" i="6"/>
  <c r="J91" i="6" s="1"/>
  <c r="J61" i="6" s="1"/>
  <c r="BK98" i="6"/>
  <c r="J98" i="6" s="1"/>
  <c r="J62" i="6" s="1"/>
  <c r="BK105" i="6"/>
  <c r="J105" i="6"/>
  <c r="J63" i="6" s="1"/>
  <c r="BK112" i="6"/>
  <c r="J112" i="6" s="1"/>
  <c r="J64" i="6" s="1"/>
  <c r="R86" i="7"/>
  <c r="R85" i="7" s="1"/>
  <c r="BK122" i="3"/>
  <c r="J122" i="3" s="1"/>
  <c r="J65" i="3" s="1"/>
  <c r="BK125" i="3"/>
  <c r="J125" i="3" s="1"/>
  <c r="J66" i="3" s="1"/>
  <c r="BK117" i="4"/>
  <c r="J117" i="4"/>
  <c r="J62" i="4"/>
  <c r="BK236" i="2"/>
  <c r="J236" i="2" s="1"/>
  <c r="J65" i="2" s="1"/>
  <c r="BK397" i="2"/>
  <c r="J397" i="2" s="1"/>
  <c r="J74" i="2" s="1"/>
  <c r="BK118" i="3"/>
  <c r="J118" i="3" s="1"/>
  <c r="J63" i="3" s="1"/>
  <c r="BK400" i="2"/>
  <c r="J400" i="2"/>
  <c r="J75" i="2" s="1"/>
  <c r="BK404" i="2"/>
  <c r="J404" i="2" s="1"/>
  <c r="J76" i="2" s="1"/>
  <c r="BK193" i="4"/>
  <c r="J193" i="4" s="1"/>
  <c r="J70" i="4" s="1"/>
  <c r="BK87" i="5"/>
  <c r="J87" i="5" s="1"/>
  <c r="J60" i="5" s="1"/>
  <c r="BK112" i="5"/>
  <c r="J112" i="5" s="1"/>
  <c r="J64" i="5" s="1"/>
  <c r="BK126" i="6"/>
  <c r="J126" i="6" s="1"/>
  <c r="J65" i="6" s="1"/>
  <c r="BK407" i="2"/>
  <c r="J407" i="2" s="1"/>
  <c r="J77" i="2" s="1"/>
  <c r="BK116" i="5"/>
  <c r="J116" i="5"/>
  <c r="J66" i="5" s="1"/>
  <c r="BK108" i="7"/>
  <c r="J108" i="7"/>
  <c r="J64" i="7"/>
  <c r="E48" i="7"/>
  <c r="J78" i="7"/>
  <c r="F81" i="7"/>
  <c r="BE90" i="7"/>
  <c r="BE91" i="7"/>
  <c r="BE106" i="7"/>
  <c r="BE93" i="7"/>
  <c r="BE94" i="7"/>
  <c r="BE95" i="7"/>
  <c r="BE96" i="7"/>
  <c r="BE97" i="7"/>
  <c r="BE98" i="7"/>
  <c r="BE104" i="7"/>
  <c r="BE87" i="7"/>
  <c r="BE89" i="7"/>
  <c r="BE92" i="7"/>
  <c r="BE100" i="7"/>
  <c r="BE109" i="7"/>
  <c r="E48" i="6"/>
  <c r="J79" i="6"/>
  <c r="BE92" i="6"/>
  <c r="BE94" i="6"/>
  <c r="BE115" i="6"/>
  <c r="BE87" i="6"/>
  <c r="BE89" i="6"/>
  <c r="BE96" i="6"/>
  <c r="BE99" i="6"/>
  <c r="BE101" i="6"/>
  <c r="BE106" i="6"/>
  <c r="BE108" i="6"/>
  <c r="BE113" i="6"/>
  <c r="BE125" i="6"/>
  <c r="BE110" i="6"/>
  <c r="BE119" i="6"/>
  <c r="BE121" i="6"/>
  <c r="BE123" i="6"/>
  <c r="BE127" i="6"/>
  <c r="F55" i="6"/>
  <c r="BE103" i="6"/>
  <c r="BE117" i="6"/>
  <c r="F55" i="5"/>
  <c r="BE91" i="5"/>
  <c r="BE93" i="5"/>
  <c r="BE99" i="5"/>
  <c r="BE107" i="5"/>
  <c r="BE110" i="5"/>
  <c r="BE111" i="5"/>
  <c r="BE113" i="5"/>
  <c r="J52" i="5"/>
  <c r="BE88" i="5"/>
  <c r="BE104" i="5"/>
  <c r="BE105" i="5"/>
  <c r="BE106" i="5"/>
  <c r="BE109" i="5"/>
  <c r="E76" i="5"/>
  <c r="BE100" i="5"/>
  <c r="BE117" i="5"/>
  <c r="BE95" i="5"/>
  <c r="BE98" i="5"/>
  <c r="BE101" i="5"/>
  <c r="BE103" i="5"/>
  <c r="BE108" i="5"/>
  <c r="E80" i="4"/>
  <c r="BE92" i="4"/>
  <c r="BE96" i="4"/>
  <c r="BE115" i="4"/>
  <c r="BE118" i="4"/>
  <c r="BE121" i="4"/>
  <c r="BE123" i="4"/>
  <c r="BE141" i="4"/>
  <c r="BE146" i="4"/>
  <c r="BE150" i="4"/>
  <c r="BE152" i="4"/>
  <c r="BE154" i="4"/>
  <c r="BE109" i="4"/>
  <c r="BE113" i="4"/>
  <c r="BE165" i="4"/>
  <c r="BE171" i="4"/>
  <c r="BE174" i="4"/>
  <c r="BE176" i="4"/>
  <c r="BE180" i="4"/>
  <c r="BE183" i="4"/>
  <c r="BE184" i="4"/>
  <c r="BE185" i="4"/>
  <c r="BE186" i="4"/>
  <c r="BE187" i="4"/>
  <c r="BE192" i="4"/>
  <c r="F55" i="4"/>
  <c r="J84" i="4"/>
  <c r="BE102" i="4"/>
  <c r="BE104" i="4"/>
  <c r="BE106" i="4"/>
  <c r="BE111" i="4"/>
  <c r="BE127" i="4"/>
  <c r="BE132" i="4"/>
  <c r="BE134" i="4"/>
  <c r="BE136" i="4"/>
  <c r="BE138" i="4"/>
  <c r="BE144" i="4"/>
  <c r="BE156" i="4"/>
  <c r="BE163" i="4"/>
  <c r="BE177" i="4"/>
  <c r="BE182" i="4"/>
  <c r="BE188" i="4"/>
  <c r="BE189" i="4"/>
  <c r="BE94" i="4"/>
  <c r="BE98" i="4"/>
  <c r="BE100" i="4"/>
  <c r="BE125" i="4"/>
  <c r="BE130" i="4"/>
  <c r="BE140" i="4"/>
  <c r="BE148" i="4"/>
  <c r="BE158" i="4"/>
  <c r="BE161" i="4"/>
  <c r="BE167" i="4"/>
  <c r="BE169" i="4"/>
  <c r="BE181" i="4"/>
  <c r="BE191" i="4"/>
  <c r="BE194" i="4"/>
  <c r="J80" i="3"/>
  <c r="F83" i="3"/>
  <c r="BE89" i="3"/>
  <c r="BE93" i="3"/>
  <c r="BE94" i="3"/>
  <c r="BE102" i="3"/>
  <c r="BE126" i="3"/>
  <c r="E48" i="3"/>
  <c r="BE100" i="3"/>
  <c r="BE119" i="3"/>
  <c r="BE99" i="3"/>
  <c r="BE105" i="3"/>
  <c r="BE112" i="3"/>
  <c r="BE116" i="3"/>
  <c r="BE91" i="3"/>
  <c r="BE96" i="3"/>
  <c r="BE108" i="3"/>
  <c r="BE110" i="3"/>
  <c r="BE114" i="3"/>
  <c r="BE123" i="3"/>
  <c r="J92" i="2"/>
  <c r="BE110" i="2"/>
  <c r="BE122" i="2"/>
  <c r="BE180" i="2"/>
  <c r="BE182" i="2"/>
  <c r="BE183" i="2"/>
  <c r="E48" i="2"/>
  <c r="F55" i="2"/>
  <c r="BE105" i="2"/>
  <c r="BE130" i="2"/>
  <c r="BE137" i="2"/>
  <c r="BE142" i="2"/>
  <c r="BE155" i="2"/>
  <c r="BE161" i="2"/>
  <c r="BE208" i="2"/>
  <c r="BE213" i="2"/>
  <c r="BE232" i="2"/>
  <c r="BE241" i="2"/>
  <c r="BE247" i="2"/>
  <c r="BE272" i="2"/>
  <c r="BE289" i="2"/>
  <c r="BE291" i="2"/>
  <c r="BE306" i="2"/>
  <c r="BE311" i="2"/>
  <c r="BE316" i="2"/>
  <c r="BE348" i="2"/>
  <c r="BE354" i="2"/>
  <c r="BE374" i="2"/>
  <c r="BE376" i="2"/>
  <c r="BE381" i="2"/>
  <c r="BE387" i="2"/>
  <c r="BE401" i="2"/>
  <c r="BE408" i="2"/>
  <c r="BE412" i="2"/>
  <c r="BE423" i="2"/>
  <c r="BE132" i="2"/>
  <c r="BE153" i="2"/>
  <c r="BE164" i="2"/>
  <c r="BE184" i="2"/>
  <c r="BE190" i="2"/>
  <c r="BE191" i="2"/>
  <c r="BE192" i="2"/>
  <c r="BE200" i="2"/>
  <c r="BE219" i="2"/>
  <c r="BE225" i="2"/>
  <c r="BE229" i="2"/>
  <c r="BE234" i="2"/>
  <c r="BE252" i="2"/>
  <c r="BE255" i="2"/>
  <c r="BE260" i="2"/>
  <c r="BE266" i="2"/>
  <c r="BE297" i="2"/>
  <c r="BE303" i="2"/>
  <c r="BE308" i="2"/>
  <c r="BE339" i="2"/>
  <c r="BE368" i="2"/>
  <c r="BE379" i="2"/>
  <c r="BE398" i="2"/>
  <c r="BE417" i="2"/>
  <c r="BE420" i="2"/>
  <c r="BE101" i="2"/>
  <c r="BE103" i="2"/>
  <c r="BE116" i="2"/>
  <c r="BE147" i="2"/>
  <c r="BE173" i="2"/>
  <c r="BE198" i="2"/>
  <c r="BE205" i="2"/>
  <c r="BE227" i="2"/>
  <c r="BE237" i="2"/>
  <c r="BE246" i="2"/>
  <c r="BE249" i="2"/>
  <c r="BE257" i="2"/>
  <c r="BE278" i="2"/>
  <c r="BE281" i="2"/>
  <c r="BE287" i="2"/>
  <c r="BE293" i="2"/>
  <c r="BE295" i="2"/>
  <c r="BE314" i="2"/>
  <c r="BE319" i="2"/>
  <c r="BE322" i="2"/>
  <c r="BE325" i="2"/>
  <c r="BE332" i="2"/>
  <c r="BE340" i="2"/>
  <c r="BE343" i="2"/>
  <c r="BE345" i="2"/>
  <c r="BE357" i="2"/>
  <c r="BE360" i="2"/>
  <c r="BE363" i="2"/>
  <c r="BE365" i="2"/>
  <c r="BE371" i="2"/>
  <c r="BE389" i="2"/>
  <c r="BE405" i="2"/>
  <c r="BE414" i="2"/>
  <c r="F36" i="2"/>
  <c r="BC55" i="1" s="1"/>
  <c r="F35" i="4"/>
  <c r="BB57" i="1" s="1"/>
  <c r="F36" i="5"/>
  <c r="BC58" i="1" s="1"/>
  <c r="F36" i="7"/>
  <c r="BC60" i="1" s="1"/>
  <c r="F35" i="3"/>
  <c r="BB56" i="1" s="1"/>
  <c r="J34" i="5"/>
  <c r="AW58" i="1" s="1"/>
  <c r="F35" i="6"/>
  <c r="BB59" i="1" s="1"/>
  <c r="F35" i="5"/>
  <c r="BB58" i="1" s="1"/>
  <c r="J34" i="6"/>
  <c r="AW59" i="1" s="1"/>
  <c r="F35" i="7"/>
  <c r="BB60" i="1" s="1"/>
  <c r="F36" i="3"/>
  <c r="BC56" i="1" s="1"/>
  <c r="J34" i="4"/>
  <c r="AW57" i="1" s="1"/>
  <c r="F35" i="2"/>
  <c r="BB55" i="1" s="1"/>
  <c r="F37" i="7"/>
  <c r="BD60" i="1" s="1"/>
  <c r="F34" i="5"/>
  <c r="BA58" i="1" s="1"/>
  <c r="F36" i="6"/>
  <c r="BC59" i="1" s="1"/>
  <c r="F34" i="7"/>
  <c r="BA60" i="1" s="1"/>
  <c r="F37" i="2"/>
  <c r="BD55" i="1" s="1"/>
  <c r="J34" i="3"/>
  <c r="AW56" i="1" s="1"/>
  <c r="F37" i="4"/>
  <c r="BD57" i="1" s="1"/>
  <c r="F37" i="3"/>
  <c r="BD56" i="1" s="1"/>
  <c r="F37" i="5"/>
  <c r="BD58" i="1" s="1"/>
  <c r="F34" i="2"/>
  <c r="BA55" i="1" s="1"/>
  <c r="F34" i="6"/>
  <c r="BA59" i="1" s="1"/>
  <c r="J34" i="7"/>
  <c r="AW60" i="1" s="1"/>
  <c r="F34" i="3"/>
  <c r="BA56" i="1" s="1"/>
  <c r="F34" i="4"/>
  <c r="BA57" i="1" s="1"/>
  <c r="F37" i="6"/>
  <c r="BD59" i="1" s="1"/>
  <c r="J34" i="2"/>
  <c r="AW55" i="1" s="1"/>
  <c r="F36" i="4"/>
  <c r="BC57" i="1" s="1"/>
  <c r="BK99" i="2" l="1"/>
  <c r="J99" i="2" s="1"/>
  <c r="J60" i="2" s="1"/>
  <c r="P85" i="6"/>
  <c r="AU59" i="1" s="1"/>
  <c r="P86" i="5"/>
  <c r="AU58" i="1" s="1"/>
  <c r="R84" i="7"/>
  <c r="BK90" i="4"/>
  <c r="J90" i="4" s="1"/>
  <c r="J59" i="4" s="1"/>
  <c r="BK87" i="3"/>
  <c r="J87" i="3" s="1"/>
  <c r="J60" i="3" s="1"/>
  <c r="R86" i="5"/>
  <c r="T86" i="5"/>
  <c r="T99" i="2"/>
  <c r="R239" i="2"/>
  <c r="P99" i="2"/>
  <c r="R90" i="4"/>
  <c r="P84" i="7"/>
  <c r="AU60" i="1" s="1"/>
  <c r="R85" i="6"/>
  <c r="P90" i="4"/>
  <c r="AU57" i="1" s="1"/>
  <c r="T87" i="3"/>
  <c r="T86" i="3" s="1"/>
  <c r="R87" i="3"/>
  <c r="R86" i="3"/>
  <c r="T85" i="6"/>
  <c r="P239" i="2"/>
  <c r="P98" i="2"/>
  <c r="AU55" i="1" s="1"/>
  <c r="T239" i="2"/>
  <c r="T90" i="4"/>
  <c r="R99" i="2"/>
  <c r="R98" i="2"/>
  <c r="BK396" i="2"/>
  <c r="J396" i="2" s="1"/>
  <c r="J73" i="2" s="1"/>
  <c r="BK85" i="7"/>
  <c r="J85" i="7" s="1"/>
  <c r="J60" i="7" s="1"/>
  <c r="BK121" i="3"/>
  <c r="J121" i="3" s="1"/>
  <c r="J64" i="3" s="1"/>
  <c r="BK115" i="5"/>
  <c r="BK86" i="5" s="1"/>
  <c r="J86" i="5" s="1"/>
  <c r="J30" i="5" s="1"/>
  <c r="AG58" i="1" s="1"/>
  <c r="J115" i="5"/>
  <c r="J65" i="5"/>
  <c r="BK85" i="6"/>
  <c r="J85" i="6" s="1"/>
  <c r="J30" i="6" s="1"/>
  <c r="AG59" i="1" s="1"/>
  <c r="BK239" i="2"/>
  <c r="J239" i="2" s="1"/>
  <c r="J66" i="2" s="1"/>
  <c r="BK102" i="7"/>
  <c r="J102" i="7" s="1"/>
  <c r="J62" i="7" s="1"/>
  <c r="F33" i="2"/>
  <c r="AZ55" i="1" s="1"/>
  <c r="J33" i="6"/>
  <c r="AV59" i="1" s="1"/>
  <c r="AT59" i="1" s="1"/>
  <c r="BD54" i="1"/>
  <c r="W33" i="1" s="1"/>
  <c r="J33" i="4"/>
  <c r="AV57" i="1" s="1"/>
  <c r="AT57" i="1" s="1"/>
  <c r="F33" i="3"/>
  <c r="AZ56" i="1" s="1"/>
  <c r="F33" i="5"/>
  <c r="AZ58" i="1" s="1"/>
  <c r="BB54" i="1"/>
  <c r="W31" i="1" s="1"/>
  <c r="J33" i="2"/>
  <c r="AV55" i="1" s="1"/>
  <c r="AT55" i="1" s="1"/>
  <c r="BC54" i="1"/>
  <c r="W32" i="1" s="1"/>
  <c r="J33" i="7"/>
  <c r="AV60" i="1" s="1"/>
  <c r="AT60" i="1" s="1"/>
  <c r="J33" i="3"/>
  <c r="AV56" i="1" s="1"/>
  <c r="AT56" i="1" s="1"/>
  <c r="J33" i="5"/>
  <c r="AV58" i="1" s="1"/>
  <c r="AT58" i="1" s="1"/>
  <c r="F33" i="7"/>
  <c r="AZ60" i="1" s="1"/>
  <c r="BA54" i="1"/>
  <c r="AW54" i="1" s="1"/>
  <c r="AK30" i="1" s="1"/>
  <c r="F33" i="4"/>
  <c r="AZ57" i="1" s="1"/>
  <c r="F33" i="6"/>
  <c r="AZ59" i="1" s="1"/>
  <c r="J30" i="4" l="1"/>
  <c r="AG57" i="1" s="1"/>
  <c r="AN57" i="1" s="1"/>
  <c r="BK98" i="2"/>
  <c r="J98" i="2" s="1"/>
  <c r="J59" i="2" s="1"/>
  <c r="BK86" i="3"/>
  <c r="J86" i="3" s="1"/>
  <c r="J30" i="3" s="1"/>
  <c r="AG56" i="1" s="1"/>
  <c r="AN56" i="1" s="1"/>
  <c r="AN58" i="1"/>
  <c r="T98" i="2"/>
  <c r="J59" i="5"/>
  <c r="BK84" i="7"/>
  <c r="J84" i="7" s="1"/>
  <c r="J30" i="7" s="1"/>
  <c r="AG60" i="1" s="1"/>
  <c r="J59" i="6"/>
  <c r="J39" i="6"/>
  <c r="J39" i="5"/>
  <c r="AN59" i="1"/>
  <c r="AY54" i="1"/>
  <c r="AU54" i="1"/>
  <c r="W30" i="1"/>
  <c r="AZ54" i="1"/>
  <c r="W29" i="1" s="1"/>
  <c r="AX54" i="1"/>
  <c r="J39" i="4" l="1"/>
  <c r="J39" i="3"/>
  <c r="J59" i="3"/>
  <c r="J30" i="2"/>
  <c r="AG55" i="1" s="1"/>
  <c r="AG54" i="1" s="1"/>
  <c r="AK26" i="1" s="1"/>
  <c r="J39" i="7"/>
  <c r="J59" i="7"/>
  <c r="AN60" i="1"/>
  <c r="AV54" i="1"/>
  <c r="AK29" i="1" s="1"/>
  <c r="AN55" i="1" l="1"/>
  <c r="J39" i="2"/>
  <c r="AK35" i="1"/>
  <c r="AT54" i="1"/>
  <c r="AN54" i="1" s="1"/>
</calcChain>
</file>

<file path=xl/sharedStrings.xml><?xml version="1.0" encoding="utf-8"?>
<sst xmlns="http://schemas.openxmlformats.org/spreadsheetml/2006/main" count="6273" uniqueCount="1121">
  <si>
    <t>Export Komplet</t>
  </si>
  <si>
    <t>VZ</t>
  </si>
  <si>
    <t>2.0</t>
  </si>
  <si>
    <t>ZAMOK</t>
  </si>
  <si>
    <t>False</t>
  </si>
  <si>
    <t>{81ec631e-2e69-4552-9312-638402bd604b}</t>
  </si>
  <si>
    <t>0,01</t>
  </si>
  <si>
    <t>21</t>
  </si>
  <si>
    <t>15</t>
  </si>
  <si>
    <t>REKAPITULACE STAVBY</t>
  </si>
  <si>
    <t>v ---  níže se nacházejí doplnkové a pomocné údaje k sestavám  --- v</t>
  </si>
  <si>
    <t>Návod na vyplnění</t>
  </si>
  <si>
    <t>Kód:</t>
  </si>
  <si>
    <t>DP12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</si>
  <si>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</si>
  <si>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</si>
  <si>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Dochlazení administrativních prostor ČNB - DP12 = E2P1 + E2P3</t>
  </si>
  <si>
    <t>KSO:</t>
  </si>
  <si>
    <t/>
  </si>
  <si>
    <t>CC-CZ:</t>
  </si>
  <si>
    <t>Místo:</t>
  </si>
  <si>
    <t>Česká národní banka, Na příkopě 864/28, 110 00 Pra</t>
  </si>
  <si>
    <t>Datum:</t>
  </si>
  <si>
    <t>1. 5. 2023</t>
  </si>
  <si>
    <t>Zadavatel:</t>
  </si>
  <si>
    <t>IČ:</t>
  </si>
  <si>
    <t>48136450</t>
  </si>
  <si>
    <t>ČESKÁ NÁRODNÍ BANKA</t>
  </si>
  <si>
    <t>DIČ:</t>
  </si>
  <si>
    <t>CZ48136450</t>
  </si>
  <si>
    <t>Uchazeč:</t>
  </si>
  <si>
    <t>Vyplň údaj</t>
  </si>
  <si>
    <t>Projektant:</t>
  </si>
  <si>
    <t>24265021</t>
  </si>
  <si>
    <t>Bohemik s.r.o.</t>
  </si>
  <si>
    <t>CZ24265021</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</si>
  <si>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</si>
  <si>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</si>
  <si>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</si>
  <si>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</si>
  <si>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</si>
  <si>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</si>
  <si>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</si>
  <si>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</si>
  <si>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</si>
  <si>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</si>
  <si>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</si>
  <si>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</si>
  <si>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</si>
  <si>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</si>
  <si>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</si>
  <si>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</si>
  <si>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</si>
  <si>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</si>
  <si>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</si>
  <si>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</si>
  <si>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</si>
  <si>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</si>
  <si>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</si>
  <si>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</si>
  <si>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</si>
  <si>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</si>
  <si>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</si>
  <si>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</si>
  <si>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</si>
  <si>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</si>
  <si>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</si>
  <si>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</si>
  <si>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</si>
  <si>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</si>
  <si>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</si>
  <si>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</si>
  <si>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</si>
  <si>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</si>
  <si>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</si>
  <si>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</si>
  <si>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</si>
  <si>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</si>
  <si>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</si>
  <si>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D1.1</t>
  </si>
  <si>
    <t>Stavba - DP12</t>
  </si>
  <si>
    <t>STA</t>
  </si>
  <si>
    <t>1</t>
  </si>
  <si>
    <t>{f0cf5632-81c5-48bb-b24e-4073b8879b78}</t>
  </si>
  <si>
    <t>2</t>
  </si>
  <si>
    <t>D1.4.1</t>
  </si>
  <si>
    <t>Zdravotně technické instalace - DP12</t>
  </si>
  <si>
    <t>{8579ca3b-0af5-42bd-af7d-6447f90a0753}</t>
  </si>
  <si>
    <t>D1.4.2</t>
  </si>
  <si>
    <t>Chlazení - DP12</t>
  </si>
  <si>
    <t>{998593e7-9c81-4a6d-be48-7cfbca5acf23}</t>
  </si>
  <si>
    <t>D1.4.4</t>
  </si>
  <si>
    <t>Elektroinstalace - DP12</t>
  </si>
  <si>
    <t>{9e6428e3-1fb6-4599-a735-9762a8dca662}</t>
  </si>
  <si>
    <t>D1.4.5</t>
  </si>
  <si>
    <t>Měření a regulace - DP12</t>
  </si>
  <si>
    <t>{7fdb03c6-7bd2-4d58-97ec-1ed32ee21706}</t>
  </si>
  <si>
    <t>D1.4.6</t>
  </si>
  <si>
    <t>Stínění - DP12</t>
  </si>
  <si>
    <t>{e5fdb8b6-82f3-42e6-b6de-eef0bbad16f2}</t>
  </si>
  <si>
    <t>KRYCÍ LIST SOUPISU PRACÍ</t>
  </si>
  <si>
    <t>Objekt:</t>
  </si>
  <si>
    <t>D1.1 - Stavba - DP12</t>
  </si>
  <si>
    <t>Ing. Zdeněk Edlman, B.Hudová</t>
  </si>
  <si>
    <t>DP12 - dílčí plnění E2P1 + E2P3</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</si>
  <si>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</si>
  <si>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</si>
  <si>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</si>
  <si>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</si>
  <si>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</si>
  <si>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</si>
  <si>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</si>
  <si>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</si>
  <si>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</si>
  <si>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</si>
  <si>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</si>
  <si>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727 - Zdravotechnika - požární ochrana</t>
  </si>
  <si>
    <t xml:space="preserve">    762 - Konstrukce tesařské</t>
  </si>
  <si>
    <t xml:space="preserve">    763 - Konstrukce suché výstavby</t>
  </si>
  <si>
    <t xml:space="preserve">    766 - Konstrukce truhlářské</t>
  </si>
  <si>
    <t xml:space="preserve">    776 - Podlahy povlakové</t>
  </si>
  <si>
    <t xml:space="preserve">    784 - Dokončovací práce - malby a tapety</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</si>
  <si>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</si>
  <si>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</si>
  <si>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</si>
  <si>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</si>
  <si>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</si>
  <si>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</si>
  <si>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</si>
  <si>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</si>
  <si>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</si>
  <si>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</si>
  <si>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</si>
  <si>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</si>
  <si>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</si>
  <si>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</si>
  <si>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</si>
  <si>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</si>
  <si>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</si>
  <si>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</si>
  <si>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</si>
  <si>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</si>
  <si>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</si>
  <si>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</si>
  <si>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</si>
  <si>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</si>
  <si>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</si>
  <si>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317941121</t>
  </si>
  <si>
    <t>Osazování ocelových válcovaných nosníků na zdivu I nebo IE nebo U nebo UE nebo L do č. 12 nebo výšky do 120 mm</t>
  </si>
  <si>
    <t>t</t>
  </si>
  <si>
    <t>CS ÚRS 2023 01</t>
  </si>
  <si>
    <t>4</t>
  </si>
  <si>
    <t>-774450184</t>
  </si>
  <si>
    <t>Online PSC</t>
  </si>
  <si>
    <t>https://podminky.urs.cz/item/CS_URS_2023_01/317941121</t>
  </si>
  <si>
    <t>M</t>
  </si>
  <si>
    <t>13010440</t>
  </si>
  <si>
    <t>úhelník ocelový rovnostranný jakost S235JR (11 375) 100x100x8mm</t>
  </si>
  <si>
    <t>8</t>
  </si>
  <si>
    <t>-186182040</t>
  </si>
  <si>
    <t>VV</t>
  </si>
  <si>
    <t>"2P405-2P409+2P404" 1,2*12,18*0,001</t>
  </si>
  <si>
    <t>340236212</t>
  </si>
  <si>
    <t>Zazdívka otvorů v příčkách nebo stěnách cihlami plnými pálenými plochy přes 0,0225 m2 do 0,09 m2, tloušťky přes 100 mm</t>
  </si>
  <si>
    <t>kus</t>
  </si>
  <si>
    <t>-842760767</t>
  </si>
  <si>
    <t>https://podminky.urs.cz/item/CS_URS_2023_01/340236212</t>
  </si>
  <si>
    <t>"2P405-2P409+2P404" 1</t>
  </si>
  <si>
    <t>"2P323-3P327" 1</t>
  </si>
  <si>
    <t>Součet</t>
  </si>
  <si>
    <t>340237212</t>
  </si>
  <si>
    <t>Zazdívka otvorů v příčkách nebo stěnách cihlami plnými pálenými plochy přes 0,09 m2 do 0,25 m2, tloušťky přes 100 mm</t>
  </si>
  <si>
    <t>-2047114673</t>
  </si>
  <si>
    <t>https://podminky.urs.cz/item/CS_URS_2023_01/340237212</t>
  </si>
  <si>
    <t>"2P405-2P409+2P404" 4</t>
  </si>
  <si>
    <t>"29335-2P336+2P339-2P343" 7</t>
  </si>
  <si>
    <t>"2P323-3P327" 3</t>
  </si>
  <si>
    <t>5</t>
  </si>
  <si>
    <t>340271045</t>
  </si>
  <si>
    <t>Zazdívka otvorů v příčkách nebo stěnách pórobetonovými tvárnicemi plochy přes 1 m2 do 4 m2, objemová hmotnost 500 kg/m3, tloušťka příčky 150 mm</t>
  </si>
  <si>
    <t>m2</t>
  </si>
  <si>
    <t>188359177</t>
  </si>
  <si>
    <t>https://podminky.urs.cz/item/CS_URS_2023_01/340271045</t>
  </si>
  <si>
    <t>"2P405-2P409+2P404" 1,0*3,3</t>
  </si>
  <si>
    <t>"29335-2P336+2P339-2P343" 0,8*3,41</t>
  </si>
  <si>
    <t>6</t>
  </si>
  <si>
    <t>Úpravy povrchů, podlahy a osazování výplní</t>
  </si>
  <si>
    <t>612131101</t>
  </si>
  <si>
    <t>Podkladní a spojovací vrstva vnitřních omítaných ploch cementový postřik nanášený ručně celoplošně stěn</t>
  </si>
  <si>
    <t>2038873970</t>
  </si>
  <si>
    <t>https://podminky.urs.cz/item/CS_URS_2023_01/612131101</t>
  </si>
  <si>
    <t>"2P405-2P409+2P404" 0,4*0,2*2</t>
  </si>
  <si>
    <t>4*0,25*0,4*2</t>
  </si>
  <si>
    <t>"29335-2P336+2P339-2P343" 7*0,25*0,4*2</t>
  </si>
  <si>
    <t>"2P323-3P327" 0,3*0,2*2</t>
  </si>
  <si>
    <t>3*0,25*0,4*2</t>
  </si>
  <si>
    <t>7</t>
  </si>
  <si>
    <t>612131121</t>
  </si>
  <si>
    <t>Podkladní a spojovací vrstva vnitřních omítaných ploch penetrace disperzní nanášená ručně stěn</t>
  </si>
  <si>
    <t>-2031054868</t>
  </si>
  <si>
    <t>https://podminky.urs.cz/item/CS_URS_2023_01/612131121</t>
  </si>
  <si>
    <t>612142001</t>
  </si>
  <si>
    <t>Potažení vnitřních ploch pletivem v ploše nebo pruzích, na plném podkladu sklovláknitým vtlačením do tmelu stěn</t>
  </si>
  <si>
    <t>483918091</t>
  </si>
  <si>
    <t>https://podminky.urs.cz/item/CS_URS_2023_01/612142001</t>
  </si>
  <si>
    <t>9</t>
  </si>
  <si>
    <t>612341121</t>
  </si>
  <si>
    <t>Omítka sádrová nebo vápenosádrová vnitřních ploch nanášená ručně jednovrstvá, tloušťky do 10 mm hladká svislých konstrukcí stěn</t>
  </si>
  <si>
    <t>517454195</t>
  </si>
  <si>
    <t>https://podminky.urs.cz/item/CS_URS_2023_01/612341121</t>
  </si>
  <si>
    <t>"29335-2P336+2P339-2P343" 3,41*0,8</t>
  </si>
  <si>
    <t>10</t>
  </si>
  <si>
    <t>612345211</t>
  </si>
  <si>
    <t>Sádrová nebo vápenosádrová omítka jednotlivých malých ploch hladká na stěnách, plochy jednotlivě do 0,09 m2</t>
  </si>
  <si>
    <t>1791043505</t>
  </si>
  <si>
    <t>https://podminky.urs.cz/item/CS_URS_2023_01/612345211</t>
  </si>
  <si>
    <t>"2P405-2P409+2P404" 1*2</t>
  </si>
  <si>
    <t>"2P323-3P327" 1*2</t>
  </si>
  <si>
    <t>11</t>
  </si>
  <si>
    <t>612345212</t>
  </si>
  <si>
    <t>Sádrová nebo vápenosádrová omítka jednotlivých malých ploch hladká na stěnách, plochy jednotlivě přes 0,09 do 0,25 m2</t>
  </si>
  <si>
    <t>984815270</t>
  </si>
  <si>
    <t>https://podminky.urs.cz/item/CS_URS_2023_01/612345212</t>
  </si>
  <si>
    <t>"2P405-2P409+2P404" 4*2</t>
  </si>
  <si>
    <t>"29335-2P336+2P339-2P343" 7*2</t>
  </si>
  <si>
    <t>"2P323-3P327" 3*2</t>
  </si>
  <si>
    <t>12</t>
  </si>
  <si>
    <t>619991011</t>
  </si>
  <si>
    <t>Zakrytí vnitřních ploch před znečištěním včetně pozdějšího odkrytí konstrukcí a prvků obalením fólií a přelepením páskou</t>
  </si>
  <si>
    <t>-6626671</t>
  </si>
  <si>
    <t>https://podminky.urs.cz/item/CS_URS_2023_01/619991011</t>
  </si>
  <si>
    <t>13</t>
  </si>
  <si>
    <t>619996117</t>
  </si>
  <si>
    <t>Ochrana stavebních konstrukcí a samostatných prvků včetně pozdějšího odstranění obedněním z OSB desek podlahy</t>
  </si>
  <si>
    <t>1149039607</t>
  </si>
  <si>
    <t>https://podminky.urs.cz/item/CS_URS_2023_01/619996117</t>
  </si>
  <si>
    <t>"2P405-2P409+2P404" 65,0</t>
  </si>
  <si>
    <t>"29335-2P336+2P339-2P343" 80,0</t>
  </si>
  <si>
    <t>"2P323-3P327" 59,0</t>
  </si>
  <si>
    <t>14</t>
  </si>
  <si>
    <t>619996125</t>
  </si>
  <si>
    <t>Ochrana stavebních konstrukcí a samostatných prvků včetně pozdějšího odstranění obedněním z řeziva svislých ploch</t>
  </si>
  <si>
    <t>-539791213</t>
  </si>
  <si>
    <t>https://podminky.urs.cz/item/CS_URS_2023_01/619996125</t>
  </si>
  <si>
    <t>"2P323-3P327"  (2,15+2,6+2,15)*(0,3+0,2+0,3)</t>
  </si>
  <si>
    <t>619996145</t>
  </si>
  <si>
    <t>Ochrana stavebních konstrukcí a samostatných prvků včetně pozdějšího odstranění obalením geotextilií samostatných konstrukcí a prvků</t>
  </si>
  <si>
    <t>1241658860</t>
  </si>
  <si>
    <t>https://podminky.urs.cz/item/CS_URS_2023_01/619996145</t>
  </si>
  <si>
    <t>"2P405-2P409+2P404" 95,0</t>
  </si>
  <si>
    <t>"29335-2P336+2P339-2P343" 66,0+6,0</t>
  </si>
  <si>
    <t>"2P323-3P327" 50,0</t>
  </si>
  <si>
    <t>"VŽ" 26,0</t>
  </si>
  <si>
    <t>Mezisoučet</t>
  </si>
  <si>
    <t>"OSB" 204,0</t>
  </si>
  <si>
    <t>16</t>
  </si>
  <si>
    <t>642945111</t>
  </si>
  <si>
    <t>Osazování ocelových zárubní protipožárních nebo protiplynových dveří do vynechaného otvoru, dveří jednokřídlových do 2,5 m2</t>
  </si>
  <si>
    <t>2105791779</t>
  </si>
  <si>
    <t>https://podminky.urs.cz/item/CS_URS_2023_01/642945111</t>
  </si>
  <si>
    <t>"2P818" 2</t>
  </si>
  <si>
    <t>"2P820" 2</t>
  </si>
  <si>
    <t>"2P816" 1</t>
  </si>
  <si>
    <t>"2P812" 1</t>
  </si>
  <si>
    <t>17</t>
  </si>
  <si>
    <t>55331558</t>
  </si>
  <si>
    <t>zárubeň jednokřídlá ocelová pro zdění s protipožární úpravou tl stěny 75-100mm rozměru 900/1970, 2100mm</t>
  </si>
  <si>
    <t>-291775985</t>
  </si>
  <si>
    <t>Ostatní konstrukce a práce, bourání</t>
  </si>
  <si>
    <t>18</t>
  </si>
  <si>
    <t>119003131R</t>
  </si>
  <si>
    <t>Výstražná páska pro zabezpečení proti pádu osoby do šachty</t>
  </si>
  <si>
    <t>m</t>
  </si>
  <si>
    <t>vlastní položka</t>
  </si>
  <si>
    <t>162212126</t>
  </si>
  <si>
    <t>19</t>
  </si>
  <si>
    <t>119003132R</t>
  </si>
  <si>
    <t>-1243054394</t>
  </si>
  <si>
    <t>20</t>
  </si>
  <si>
    <t>119003223R</t>
  </si>
  <si>
    <t>Mobilní plotová zábrana s profilovaným plechem výšky přes 1,5 do 2,2 m pro zabezpečení proti pádu osoby do šachty</t>
  </si>
  <si>
    <t>1709939070</t>
  </si>
  <si>
    <t>"E2P1 - 2PTFP" 1,5</t>
  </si>
  <si>
    <t>"E2P1 - 2PTCP5" 1,5</t>
  </si>
  <si>
    <t>"E2P1 - 2PTCP6" 1,5</t>
  </si>
  <si>
    <t>"E2P2" 2,5</t>
  </si>
  <si>
    <t>119003224R</t>
  </si>
  <si>
    <t>-218972966</t>
  </si>
  <si>
    <t>22</t>
  </si>
  <si>
    <t>R001</t>
  </si>
  <si>
    <t>Příplatek za provadění stavebních prací v blízkém okolí šachet horolezeckou technikou a ručním nářadím</t>
  </si>
  <si>
    <t>kpl</t>
  </si>
  <si>
    <t>-1106419278</t>
  </si>
  <si>
    <t>23</t>
  </si>
  <si>
    <t>949101111</t>
  </si>
  <si>
    <t>Lešení pomocné pracovní pro objekty pozemních staveb pro zatížení do 150 kg/m2, o výšce lešeňové podlahy do 1,9 m</t>
  </si>
  <si>
    <t>660983112</t>
  </si>
  <si>
    <t>https://podminky.urs.cz/item/CS_URS_2023_01/949101111</t>
  </si>
  <si>
    <t>"2P405-2P409+2P404" 20,0</t>
  </si>
  <si>
    <t>"29335-2P336+2P339-2P343" 10,0</t>
  </si>
  <si>
    <t>"2P323-3P327" 4,0</t>
  </si>
  <si>
    <t>24</t>
  </si>
  <si>
    <t>952901111</t>
  </si>
  <si>
    <t>Vyčištění budov nebo objektů před předáním do užívání budov bytové nebo občanské výstavby, světlé výšky podlaží do 4 m</t>
  </si>
  <si>
    <t>1323726704</t>
  </si>
  <si>
    <t>https://podminky.urs.cz/item/CS_URS_2023_01/952901111</t>
  </si>
  <si>
    <t>25</t>
  </si>
  <si>
    <t>971033331</t>
  </si>
  <si>
    <t>Vybourání otvorů ve zdivu základovém nebo nadzákladovém z cihel, tvárnic, příčkovek z cihel pálených na maltu vápennou nebo vápenocementovou plochy do 0,09 m2, tl. do 150 mm</t>
  </si>
  <si>
    <t>1304133745</t>
  </si>
  <si>
    <t>https://podminky.urs.cz/item/CS_URS_2023_01/971033331</t>
  </si>
  <si>
    <t>26</t>
  </si>
  <si>
    <t>971033431</t>
  </si>
  <si>
    <t>Vybourání otvorů ve zdivu základovém nebo nadzákladovém z cihel, tvárnic, příčkovek z cihel pálených na maltu vápennou nebo vápenocementovou plochy do 0,25 m2, tl. do 150 mm</t>
  </si>
  <si>
    <t>-1782409956</t>
  </si>
  <si>
    <t>https://podminky.urs.cz/item/CS_URS_2023_01/971033431</t>
  </si>
  <si>
    <t>27</t>
  </si>
  <si>
    <t>971033441</t>
  </si>
  <si>
    <t>Vybourání otvorů ve zdivu základovém nebo nadzákladovém z cihel, tvárnic, příčkovek z cihel pálených na maltu vápennou nebo vápenocementovou plochy do 0,25 m2, tl. do 300 mm</t>
  </si>
  <si>
    <t>-1474916027</t>
  </si>
  <si>
    <t>https://podminky.urs.cz/item/CS_URS_2023_01/971033441</t>
  </si>
  <si>
    <t>28</t>
  </si>
  <si>
    <t>971035641</t>
  </si>
  <si>
    <t>Vybourání otvorů ve zdivu základovém nebo nadzákladovém z cihel, tvárnic, příčkovek z cihel pálených na maltu cementovou plochy do 4 m2, tl. do 300 mm</t>
  </si>
  <si>
    <t>m3</t>
  </si>
  <si>
    <t>-21330112</t>
  </si>
  <si>
    <t>https://podminky.urs.cz/item/CS_URS_2023_01/971035641</t>
  </si>
  <si>
    <t>"2P405-2P409+2P404" 1,0*3,3*0,15</t>
  </si>
  <si>
    <t>"29335-2P336+2P339-2P343" 0,8*3,41*0,15</t>
  </si>
  <si>
    <t>"2P323-3P327" 2,0*0,15</t>
  </si>
  <si>
    <t>29</t>
  </si>
  <si>
    <t>977151114</t>
  </si>
  <si>
    <t>Jádrové vrty diamantovými korunkami do stavebních materiálů (železobetonu, betonu, cihel, obkladů, dlažeb, kamene) průměru přes 50 do 60 mm</t>
  </si>
  <si>
    <t>1889560004</t>
  </si>
  <si>
    <t>https://podminky.urs.cz/item/CS_URS_2023_01/977151114</t>
  </si>
  <si>
    <t>"2P405-2P409+2P404" 1*0,15</t>
  </si>
  <si>
    <t>"29335-2P336+2P339-2P343" 2*0,15</t>
  </si>
  <si>
    <t>997</t>
  </si>
  <si>
    <t>Přesun sutě</t>
  </si>
  <si>
    <t>30</t>
  </si>
  <si>
    <t>997013217</t>
  </si>
  <si>
    <t>Vnitrostaveništní doprava suti a vybouraných hmot vodorovně do 50 m svisle ručně pro budovy a haly výšky přes 21 do 24 m</t>
  </si>
  <si>
    <t>1179896043</t>
  </si>
  <si>
    <t>https://podminky.urs.cz/item/CS_URS_2023_01/997013217</t>
  </si>
  <si>
    <t>31</t>
  </si>
  <si>
    <t>997013219</t>
  </si>
  <si>
    <t>Vnitrostaveništní doprava suti a vybouraných hmot vodorovně do 50 m Příplatek k cenám -3111 až -3217 za zvětšenou vodorovnou dopravu přes vymezenou dopravní vzdálenost za každých dalších i započatých 10 m</t>
  </si>
  <si>
    <t>360020755</t>
  </si>
  <si>
    <t>https://podminky.urs.cz/item/CS_URS_2023_01/997013219</t>
  </si>
  <si>
    <t>32</t>
  </si>
  <si>
    <t>997013509</t>
  </si>
  <si>
    <t>Odvoz suti a vybouraných hmot na skládku nebo meziskládku se složením, na vzdálenost Příplatek k ceně za každý další i započatý 1 km přes 1 km</t>
  </si>
  <si>
    <t>-1631992372</t>
  </si>
  <si>
    <t>https://podminky.urs.cz/item/CS_URS_2023_01/997013509</t>
  </si>
  <si>
    <t>11,61*15 'Přepočtené koeficientem množství</t>
  </si>
  <si>
    <t>33</t>
  </si>
  <si>
    <t>997013511</t>
  </si>
  <si>
    <t>Odvoz suti a vybouraných hmot z meziskládky na skládku s naložením a se složením, na vzdálenost do 1 km</t>
  </si>
  <si>
    <t>1406622261</t>
  </si>
  <si>
    <t>https://podminky.urs.cz/item/CS_URS_2023_01/997013511</t>
  </si>
  <si>
    <t>34</t>
  </si>
  <si>
    <t>997013631</t>
  </si>
  <si>
    <t>Poplatek za uložení stavebního odpadu na skládce (skládkovné) směsného stavebního a demoličního zatříděného do Katalogu odpadů pod kódem 17 09 04</t>
  </si>
  <si>
    <t>553476239</t>
  </si>
  <si>
    <t>https://podminky.urs.cz/item/CS_URS_2023_01/997013631</t>
  </si>
  <si>
    <t>998</t>
  </si>
  <si>
    <t>Přesun hmot</t>
  </si>
  <si>
    <t>35</t>
  </si>
  <si>
    <t>998018003</t>
  </si>
  <si>
    <t>Přesun hmot pro budovy občanské výstavby, bydlení, výrobu a služby ruční - bez užití mechanizace vodorovná dopravní vzdálenost do 100 m pro budovy s jakoukoliv nosnou konstrukcí výšky přes 12 do 24 m</t>
  </si>
  <si>
    <t>208828553</t>
  </si>
  <si>
    <t>https://podminky.urs.cz/item/CS_URS_2023_01/998018003</t>
  </si>
  <si>
    <t>PSV</t>
  </si>
  <si>
    <t>Práce a dodávky PSV</t>
  </si>
  <si>
    <t>727</t>
  </si>
  <si>
    <t>Zdravotechnika - požární ochrana</t>
  </si>
  <si>
    <t>36</t>
  </si>
  <si>
    <t>727213226R</t>
  </si>
  <si>
    <t>Protipožární trubní ucpávky plastového potrubí prostup stropem tloušťky 150 mm požární odolnost EI 30 D 90</t>
  </si>
  <si>
    <t>921512153</t>
  </si>
  <si>
    <t>"29335-2P336+2P339-2P343" 1</t>
  </si>
  <si>
    <t>37</t>
  </si>
  <si>
    <t>99872711R</t>
  </si>
  <si>
    <t>Přesun hmot pro požární ochranu stanovený z hmotnosti přesunovaného materiálu vodorovná dopravní vzdálenost do 50 m v objektech výšky přes 12 do 24 m</t>
  </si>
  <si>
    <t>-960162189</t>
  </si>
  <si>
    <t>38</t>
  </si>
  <si>
    <t>99872718R</t>
  </si>
  <si>
    <t>Přesun hmot pro požární ochranu stanovený z hmotnosti přesunovaného materiálu Příplatek k ceně za přesun prováděný bez použití mechanizace pro jakoukoliv výšku objektu</t>
  </si>
  <si>
    <t>1839400891</t>
  </si>
  <si>
    <t>762</t>
  </si>
  <si>
    <t>Konstrukce tesařské</t>
  </si>
  <si>
    <t>39</t>
  </si>
  <si>
    <t>762511847R</t>
  </si>
  <si>
    <t>Demontáž podlahové konstrukce podkladové z dřevotřískových desek jednovrstvých šroubovaných na sraz, tloušťka desky přes 15 mm</t>
  </si>
  <si>
    <t>-849577729</t>
  </si>
  <si>
    <t>https://podminky.urs.cz/item/CS_URS_2023_01/762511847R</t>
  </si>
  <si>
    <t>"29335-2P336+2P339-2P343" 8,0</t>
  </si>
  <si>
    <t>40</t>
  </si>
  <si>
    <t>762512245</t>
  </si>
  <si>
    <t>Podlahové konstrukce podkladové montáž z desek dřevotřískových, dřevoštěpkových nebo cementotřískových na podklad dřevěný šroubováním</t>
  </si>
  <si>
    <t>360056312</t>
  </si>
  <si>
    <t>https://podminky.urs.cz/item/CS_URS_2023_01/762512245</t>
  </si>
  <si>
    <t>41</t>
  </si>
  <si>
    <t>998762103</t>
  </si>
  <si>
    <t>Přesun hmot pro konstrukce tesařské stanovený z hmotnosti přesunovaného materiálu vodorovná dopravní vzdálenost do 50 m v objektech výšky přes 12 do 24 m</t>
  </si>
  <si>
    <t>-6739547</t>
  </si>
  <si>
    <t>https://podminky.urs.cz/item/CS_URS_2023_01/998762103</t>
  </si>
  <si>
    <t>42</t>
  </si>
  <si>
    <t>998762181</t>
  </si>
  <si>
    <t>Přesun hmot pro konstrukce tesařské stanovený z hmotnosti přesunovaného materiálu Příplatek k cenám za přesun prováděný bez použití mechanizace pro jakoukoliv výšku objektu</t>
  </si>
  <si>
    <t>597538572</t>
  </si>
  <si>
    <t>https://podminky.urs.cz/item/CS_URS_2023_01/998762181</t>
  </si>
  <si>
    <t>763</t>
  </si>
  <si>
    <t>Konstrukce suché výstavby</t>
  </si>
  <si>
    <t>43</t>
  </si>
  <si>
    <t>763111313</t>
  </si>
  <si>
    <t>Příčka ze sádrokartonových desek s nosnou konstrukcí z jednoduchých ocelových profilů UW, CW jednoduše opláštěná deskou standardní A tl. 12,5 mm, příčka tl. 100 mm, profil 75, bez izolace, EI do 30</t>
  </si>
  <si>
    <t>-1836461197</t>
  </si>
  <si>
    <t>https://podminky.urs.cz/item/CS_URS_2023_01/763111313</t>
  </si>
  <si>
    <t>"2P405-2P409+2P404" 12,5</t>
  </si>
  <si>
    <t>"29335-2P336+2P339-2P343" 19,5</t>
  </si>
  <si>
    <t>"2P323-3P327" 12,0</t>
  </si>
  <si>
    <t>44</t>
  </si>
  <si>
    <t>763111811</t>
  </si>
  <si>
    <t>Demontáž příček ze sádrokartonových desek s nosnou konstrukcí z ocelových profilů jednoduchých, opláštění jednoduché</t>
  </si>
  <si>
    <t>1909319292</t>
  </si>
  <si>
    <t>https://podminky.urs.cz/item/CS_URS_2023_01/763111811</t>
  </si>
  <si>
    <t>45</t>
  </si>
  <si>
    <t>763121411</t>
  </si>
  <si>
    <t>Stěna předsazená ze sádrokartonových desek s nosnou konstrukcí z ocelových profilů CW, UW jednoduše opláštěná deskou standardní A tl. 12,5 mm bez izolace, EI 15, stěna tl. 62,5 mm, profil 50</t>
  </si>
  <si>
    <t>1035604405</t>
  </si>
  <si>
    <t>https://podminky.urs.cz/item/CS_URS_2023_01/763121411</t>
  </si>
  <si>
    <t>"2P405-2P409+2P404" 5,5</t>
  </si>
  <si>
    <t>"2P323-3P327" 7,5</t>
  </si>
  <si>
    <t>46</t>
  </si>
  <si>
    <t>763121551</t>
  </si>
  <si>
    <t>Stěna předsazená ze sádrokartonových desek s nosnou konstrukcí z ocelových profilů CD a UD, s kotvením CD po 1 500 mm dvojitě opláštěná deskami protipožárními DF tl. 2 x 12,5 mm, stěna tl. 75 mm, s izolací, EI 45</t>
  </si>
  <si>
    <t>-266128546</t>
  </si>
  <si>
    <t>https://podminky.urs.cz/item/CS_URS_2023_01/763121551</t>
  </si>
  <si>
    <t>"2P323-3P327" 10,0</t>
  </si>
  <si>
    <t>47</t>
  </si>
  <si>
    <t>763131411</t>
  </si>
  <si>
    <t>Podhled ze sádrokartonových desek dvouvrstvá zavěšená spodní konstrukce z ocelových profilů CD, UD jednoduše opláštěná deskou standardní A, tl. 12,5 mm, bez izolace</t>
  </si>
  <si>
    <t>629036876</t>
  </si>
  <si>
    <t>https://podminky.urs.cz/item/CS_URS_2023_01/763131411</t>
  </si>
  <si>
    <t>"2P405-2P409+2P404" 4,0</t>
  </si>
  <si>
    <t>"29335-2P336+2P339-2P343" 22,0</t>
  </si>
  <si>
    <t>"2P323-3P327" 2,0</t>
  </si>
  <si>
    <t>48</t>
  </si>
  <si>
    <t>763131714</t>
  </si>
  <si>
    <t>Podhled ze sádrokartonových desek ostatní práce a konstrukce na podhledech ze sádrokartonových desek základní penetrační nátěr</t>
  </si>
  <si>
    <t>1951497836</t>
  </si>
  <si>
    <t>https://podminky.urs.cz/item/CS_URS_2023_01/763131714</t>
  </si>
  <si>
    <t>49</t>
  </si>
  <si>
    <t>763131751</t>
  </si>
  <si>
    <t>Podhled ze sádrokartonových desek ostatní práce a konstrukce na podhledech ze sádrokartonových desek montáž parotěsné zábrany</t>
  </si>
  <si>
    <t>392999072</t>
  </si>
  <si>
    <t>https://podminky.urs.cz/item/CS_URS_2023_01/763131751</t>
  </si>
  <si>
    <t>50</t>
  </si>
  <si>
    <t>28329274</t>
  </si>
  <si>
    <t>fólie PE vyztužená pro parotěsnou vrstvu (reakce na oheň - třída E) 110g/m2</t>
  </si>
  <si>
    <t>-2071576389</t>
  </si>
  <si>
    <t>28*1,1235 'Přepočtené koeficientem množství</t>
  </si>
  <si>
    <t>51</t>
  </si>
  <si>
    <t>763131765</t>
  </si>
  <si>
    <t>Podhled ze sádrokartonových desek Příplatek k cenám za výšku zavěšení přes 0,5 do 1,0 m</t>
  </si>
  <si>
    <t>1562102134</t>
  </si>
  <si>
    <t>https://podminky.urs.cz/item/CS_URS_2023_01/763131765</t>
  </si>
  <si>
    <t>52</t>
  </si>
  <si>
    <t>763131771</t>
  </si>
  <si>
    <t>Podhled ze sádrokartonových desek Příplatek k cenám za rovinnost kvality speciální tmelení kvality Q3</t>
  </si>
  <si>
    <t>1430066485</t>
  </si>
  <si>
    <t>https://podminky.urs.cz/item/CS_URS_2023_01/763131771</t>
  </si>
  <si>
    <t>53</t>
  </si>
  <si>
    <t>763131821</t>
  </si>
  <si>
    <t>Demontáž podhledu nebo samostatného požárního předělu ze sádrokartonových desek s nosnou konstrukcí dvouvrstvou z ocelových profilů, opláštění jednoduché</t>
  </si>
  <si>
    <t>635089450</t>
  </si>
  <si>
    <t>https://podminky.urs.cz/item/CS_URS_2023_01/763131821</t>
  </si>
  <si>
    <t>"2P405-2P409+2P404" 7,0</t>
  </si>
  <si>
    <t>54</t>
  </si>
  <si>
    <t>763135102</t>
  </si>
  <si>
    <t>Montáž sádrokartonového podhledu kazetového demontovatelného, velikosti kazet 600x600 mm včetně zavěšené nosné konstrukce polozapuštěné</t>
  </si>
  <si>
    <t>-555726743</t>
  </si>
  <si>
    <t>https://podminky.urs.cz/item/CS_URS_2023_01/763135102</t>
  </si>
  <si>
    <t>"2P405-2P409+2P404" 11,5</t>
  </si>
  <si>
    <t>55</t>
  </si>
  <si>
    <t>59030571</t>
  </si>
  <si>
    <t>podhled kazetový bez děrování polozapuštěná hrana tl 10mm 600x600mm</t>
  </si>
  <si>
    <t>-493163056</t>
  </si>
  <si>
    <t>11,5*1,05 'Přepočtené koeficientem množství</t>
  </si>
  <si>
    <t>56</t>
  </si>
  <si>
    <t>763135812</t>
  </si>
  <si>
    <t>Demontáž podhledu sádrokartonového kazetového na zavěšeném na roštu polozapuštěném</t>
  </si>
  <si>
    <t>-1410251350</t>
  </si>
  <si>
    <t>https://podminky.urs.cz/item/CS_URS_2023_01/763135812</t>
  </si>
  <si>
    <t>57</t>
  </si>
  <si>
    <t>763164551</t>
  </si>
  <si>
    <t>Obklad konstrukcí sádrokartonovými deskami včetně ochranných úhelníků ve tvaru L rozvinuté šíře přes 0,8 m, opláštěný deskou standardní A, tl. 12,5 mm</t>
  </si>
  <si>
    <t>478045189</t>
  </si>
  <si>
    <t>https://podminky.urs.cz/item/CS_URS_2023_01/763164551</t>
  </si>
  <si>
    <t>"2P405-2P409+2P404" 5,0</t>
  </si>
  <si>
    <t>58</t>
  </si>
  <si>
    <t>998763303</t>
  </si>
  <si>
    <t>Přesun hmot pro konstrukce montované z desek sádrokartonových, sádrovláknitých, cementovláknitých nebo cementových stanovený z hmotnosti přesunovaného materiálu vodorovná dopravní vzdálenost do 50 m v objektech výšky přes 12 do 24 m</t>
  </si>
  <si>
    <t>1293029472</t>
  </si>
  <si>
    <t>https://podminky.urs.cz/item/CS_URS_2023_01/998763303</t>
  </si>
  <si>
    <t>59</t>
  </si>
  <si>
    <t>998763381</t>
  </si>
  <si>
    <t>Přesun hmot pro konstrukce montované z desek sádrokartonových, sádrovláknitých, cementovláknitých nebo cementových Příplatek k cenám za přesun prováděný bez použití mechanizace pro jakoukoliv výšku objektu</t>
  </si>
  <si>
    <t>-658720453</t>
  </si>
  <si>
    <t>https://podminky.urs.cz/item/CS_URS_2023_01/998763381</t>
  </si>
  <si>
    <t>766</t>
  </si>
  <si>
    <t>Konstrukce truhlářské</t>
  </si>
  <si>
    <t>60</t>
  </si>
  <si>
    <t>766411821</t>
  </si>
  <si>
    <t>Demontáž obložení stěn palubkami</t>
  </si>
  <si>
    <t>1167386606</t>
  </si>
  <si>
    <t>https://podminky.urs.cz/item/CS_URS_2023_01/766411821</t>
  </si>
  <si>
    <t>"2P405-2P409+2P404" 19,0*0,25</t>
  </si>
  <si>
    <t>61</t>
  </si>
  <si>
    <t>766412234</t>
  </si>
  <si>
    <t>Montáž obložení stěn palubkami na pero a drážku plochy přes 5 m2 z tvrdého dřeva, šířky přes 100 mm</t>
  </si>
  <si>
    <t>-469951823</t>
  </si>
  <si>
    <t>https://podminky.urs.cz/item/CS_URS_2023_01/766412234</t>
  </si>
  <si>
    <t>62</t>
  </si>
  <si>
    <t>766441812</t>
  </si>
  <si>
    <t>Demontáž parapetních desek dřevěných nebo plastových šířky přes 300 mm, délky do 1000 mm</t>
  </si>
  <si>
    <t>1742986661</t>
  </si>
  <si>
    <t>https://podminky.urs.cz/item/CS_URS_2023_01/766441812</t>
  </si>
  <si>
    <t>P</t>
  </si>
  <si>
    <t>Poznámka k položce:_x000D_
odborná demontáž stávajícího parapetního obkladu topných těles vč. parapetní desky. Vše bude odborně uskladněno, aby mohlo být vráceno do původního stavu.</t>
  </si>
  <si>
    <t>"2P405-2P409+2P404" 24,0</t>
  </si>
  <si>
    <t>"2P323-3P327" 23,0</t>
  </si>
  <si>
    <t>63</t>
  </si>
  <si>
    <t>766660022</t>
  </si>
  <si>
    <t>Montáž dveřních křídel dřevěných nebo plastových otevíravých do ocelové zárubně protipožárních jednokřídlových, šířky přes 800 mm</t>
  </si>
  <si>
    <t>-309828876</t>
  </si>
  <si>
    <t>https://podminky.urs.cz/item/CS_URS_2023_01/766660022</t>
  </si>
  <si>
    <t>64</t>
  </si>
  <si>
    <t>61165340</t>
  </si>
  <si>
    <t xml:space="preserve">dveře jednokřídlé dřevotřískové protipožární EI (EW) 30 D3 povrch lakovaný plné 900x1970-2100mm, křídlo bude zkompletováno kováním s FAB </t>
  </si>
  <si>
    <t>968345416</t>
  </si>
  <si>
    <t>65</t>
  </si>
  <si>
    <t>766664957</t>
  </si>
  <si>
    <t>Výměna dveřních konstrukcí interiérových zámku, vložky</t>
  </si>
  <si>
    <t>1039308198</t>
  </si>
  <si>
    <t>https://podminky.urs.cz/item/CS_URS_2023_01/766664957</t>
  </si>
  <si>
    <t>"E2P1" 1</t>
  </si>
  <si>
    <t>66</t>
  </si>
  <si>
    <t>54964100</t>
  </si>
  <si>
    <t>vložka cylindrická 29+29</t>
  </si>
  <si>
    <t>1048526609</t>
  </si>
  <si>
    <t xml:space="preserve">Poznámka k položce:_x000D_
min. 3 ks klíčů (2ks pro objednatele) </t>
  </si>
  <si>
    <t>67</t>
  </si>
  <si>
    <t>766691914</t>
  </si>
  <si>
    <t>Ostatní práce vyvěšení nebo zavěšení křídel dřevěných dveřních, plochy do 2 m2</t>
  </si>
  <si>
    <t>-1079255038</t>
  </si>
  <si>
    <t>https://podminky.urs.cz/item/CS_URS_2023_01/766691914</t>
  </si>
  <si>
    <t>"2P323-3P327" 4</t>
  </si>
  <si>
    <t>68</t>
  </si>
  <si>
    <t>766694126</t>
  </si>
  <si>
    <t>Montáž ostatních truhlářských konstrukcí parapetních desek dřevěných nebo plastových šířky přes 300 mm</t>
  </si>
  <si>
    <t>-1936518337</t>
  </si>
  <si>
    <t>https://podminky.urs.cz/item/CS_URS_2023_01/766694126</t>
  </si>
  <si>
    <t>69</t>
  </si>
  <si>
    <t>766821112</t>
  </si>
  <si>
    <t>Montáž nábytku vestavěného korpusu skříně policové dvoukřídlové</t>
  </si>
  <si>
    <t>-103889567</t>
  </si>
  <si>
    <t>https://podminky.urs.cz/item/CS_URS_2023_01/766821112</t>
  </si>
  <si>
    <t>70</t>
  </si>
  <si>
    <t>766821142</t>
  </si>
  <si>
    <t>Montáž nábytku vestavěného dveří otvíravých</t>
  </si>
  <si>
    <t>1641416840</t>
  </si>
  <si>
    <t>https://podminky.urs.cz/item/CS_URS_2023_01/766821142</t>
  </si>
  <si>
    <t>71</t>
  </si>
  <si>
    <t>766825821</t>
  </si>
  <si>
    <t>Demontáž nábytku vestavěného skříní dvoukřídlových</t>
  </si>
  <si>
    <t>861459290</t>
  </si>
  <si>
    <t>https://podminky.urs.cz/item/CS_URS_2023_01/766825821</t>
  </si>
  <si>
    <t>72</t>
  </si>
  <si>
    <t>998766103</t>
  </si>
  <si>
    <t>Přesun hmot pro konstrukce truhlářské stanovený z hmotnosti přesunovaného materiálu vodorovná dopravní vzdálenost do 50 m v objektech výšky přes 12 do 24 m</t>
  </si>
  <si>
    <t>1214249802</t>
  </si>
  <si>
    <t>https://podminky.urs.cz/item/CS_URS_2023_01/998766103</t>
  </si>
  <si>
    <t>73</t>
  </si>
  <si>
    <t>998766181</t>
  </si>
  <si>
    <t>Přesun hmot pro konstrukce truhlářské stanovený z hmotnosti přesunovaného materiálu Příplatek k ceně za přesun prováděný bez použití mechanizace pro jakoukoliv výšku objektu</t>
  </si>
  <si>
    <t>-440512647</t>
  </si>
  <si>
    <t>https://podminky.urs.cz/item/CS_URS_2023_01/998766181</t>
  </si>
  <si>
    <t>776</t>
  </si>
  <si>
    <t>Podlahy povlakové</t>
  </si>
  <si>
    <t>74</t>
  </si>
  <si>
    <t>776201812</t>
  </si>
  <si>
    <t>Demontáž povlakových podlahovin lepených ručně s podložkou</t>
  </si>
  <si>
    <t>400512190</t>
  </si>
  <si>
    <t>https://podminky.urs.cz/item/CS_URS_2023_01/776201812</t>
  </si>
  <si>
    <t>75</t>
  </si>
  <si>
    <t>776211211</t>
  </si>
  <si>
    <t>Montáž textilních podlahovin lepením čtverců standardních</t>
  </si>
  <si>
    <t>1826468664</t>
  </si>
  <si>
    <t>https://podminky.urs.cz/item/CS_URS_2023_01/776211211</t>
  </si>
  <si>
    <t>76</t>
  </si>
  <si>
    <t>998776103</t>
  </si>
  <si>
    <t>Přesun hmot pro podlahy povlakové stanovený z hmotnosti přesunovaného materiálu vodorovná dopravní vzdálenost do 50 m v objektech výšky přes 12 do 24 m</t>
  </si>
  <si>
    <t>1483191191</t>
  </si>
  <si>
    <t>https://podminky.urs.cz/item/CS_URS_2023_01/998776103</t>
  </si>
  <si>
    <t>77</t>
  </si>
  <si>
    <t>998776181</t>
  </si>
  <si>
    <t>Přesun hmot pro podlahy povlakové stanovený z hmotnosti přesunovaného materiálu Příplatek k cenám za přesun prováděný bez použití mechanizace pro jakoukoliv výšku objektu</t>
  </si>
  <si>
    <t>409637237</t>
  </si>
  <si>
    <t>https://podminky.urs.cz/item/CS_URS_2023_01/998776181</t>
  </si>
  <si>
    <t>784</t>
  </si>
  <si>
    <t>Dokončovací práce - malby a tapety</t>
  </si>
  <si>
    <t>78</t>
  </si>
  <si>
    <t>784111001</t>
  </si>
  <si>
    <t>Oprášení (ometení) podkladu v místnostech výšky do 3,80 m</t>
  </si>
  <si>
    <t>1021867134</t>
  </si>
  <si>
    <t>https://podminky.urs.cz/item/CS_URS_2023_01/784111001</t>
  </si>
  <si>
    <t>79</t>
  </si>
  <si>
    <t>784121001</t>
  </si>
  <si>
    <t>Oškrabání malby v místnostech výšky do 3,80 m</t>
  </si>
  <si>
    <t>1585639803</t>
  </si>
  <si>
    <t>https://podminky.urs.cz/item/CS_URS_2023_01/784121001</t>
  </si>
  <si>
    <t>"2P405-2P409+2P404" 10,0</t>
  </si>
  <si>
    <t>"29335-2P336+2P339-2P343" 14,0</t>
  </si>
  <si>
    <t>"2P323-3P327" 8,0</t>
  </si>
  <si>
    <t>80</t>
  </si>
  <si>
    <t>784181121</t>
  </si>
  <si>
    <t>Penetrace podkladu jednonásobná hloubková akrylátová bezbarvá v místnostech výšky do 3,80 m</t>
  </si>
  <si>
    <t>-238131594</t>
  </si>
  <si>
    <t>https://podminky.urs.cz/item/CS_URS_2023_01/784181121</t>
  </si>
  <si>
    <t>81</t>
  </si>
  <si>
    <t>784211101</t>
  </si>
  <si>
    <t>Malby z malířských směsí oděruvzdorných za mokra dvojnásobné, bílé za mokra oděruvzdorné výborně v místnostech výšky do 3,80 m</t>
  </si>
  <si>
    <t>1636725845</t>
  </si>
  <si>
    <t>https://podminky.urs.cz/item/CS_URS_2023_01/784211101</t>
  </si>
  <si>
    <t xml:space="preserve">Poznámka k položce:_x000D_
nátěr dle direktivy ČNB - ref.v. TOLLENS IDROTOP MAT </t>
  </si>
  <si>
    <t>"2P405-2P409+2P404" 10,0+5,5+47,0</t>
  </si>
  <si>
    <t>"29335-2P336+2P339-2P343" 14,0+8,0+33,0</t>
  </si>
  <si>
    <t>"2P323-3P327" 8,0+71,0+17,5</t>
  </si>
  <si>
    <t>VRN</t>
  </si>
  <si>
    <t>Vedlejší rozpočtové náklady</t>
  </si>
  <si>
    <t>VRN1</t>
  </si>
  <si>
    <t>Průzkumné, geodetické a projektové práce</t>
  </si>
  <si>
    <t>82</t>
  </si>
  <si>
    <t>013254000</t>
  </si>
  <si>
    <t>Dokumentace skutečného provedení DSPS STAVBY</t>
  </si>
  <si>
    <t>1024</t>
  </si>
  <si>
    <t>-1483214566</t>
  </si>
  <si>
    <t>https://podminky.urs.cz/item/CS_URS_2023_01/013254000</t>
  </si>
  <si>
    <t>VRN3</t>
  </si>
  <si>
    <t>Zařízení staveniště</t>
  </si>
  <si>
    <t>83</t>
  </si>
  <si>
    <t>030001000</t>
  </si>
  <si>
    <t>-315778930</t>
  </si>
  <si>
    <t>https://podminky.urs.cz/item/CS_URS_2023_01/030001000</t>
  </si>
  <si>
    <t>Poznámka k položce:_x000D_
Sociální, provozní a administrativní zařízení staveniště bude řešeno v minimálním rozsahu jako dočasné v rekonstruované části objektu – bude vyhrazeno objednatelem._x000D_
Pro každé dílčí plnění bude zřízen malý staveništní rozvaděč napojený na stávající rozvody NN v objektu. Nepředpokládá se potřeba strojů či zařízení s většími nároky na odběr elektrické energie. Pro odběr vody budou použity stávající rozvody v úklidových komorách nebo ve WC.</t>
  </si>
  <si>
    <t>VRN4</t>
  </si>
  <si>
    <t>Inženýrská činnost</t>
  </si>
  <si>
    <t>84</t>
  </si>
  <si>
    <t>045002000</t>
  </si>
  <si>
    <t>Kompletační a koordinační činnost</t>
  </si>
  <si>
    <t>-1325183530</t>
  </si>
  <si>
    <t>https://podminky.urs.cz/item/CS_URS_2023_01/045002000</t>
  </si>
  <si>
    <t>VRN7</t>
  </si>
  <si>
    <t>Provozní vlivy</t>
  </si>
  <si>
    <t>85</t>
  </si>
  <si>
    <t>070001000</t>
  </si>
  <si>
    <t>1957669429</t>
  </si>
  <si>
    <t>https://podminky.urs.cz/item/CS_URS_2023_01/070001000</t>
  </si>
  <si>
    <t>Poznámka k položce:_x000D_
Náklady na ztížené provádění stavebních prací v důsledku nepřerušeného provozu na staveništi nebo v případech nepřerušeného provozu v objektech v nichž se stavební práce provádí._x000D_
Požadavky na způsob provádění stavebních prací jsou popsány v A – PRŮVODNÍ ZPRÁVA a B. SOUHRNNÁ TECHNICKÁ ZPRÁVA a dále budou součástí smlouvy a jejích příloh. Uchazeč je povinen do ceny zahrnout dodržování veškerých požadavků uvedených v tomto dokumentu.</t>
  </si>
  <si>
    <t>VRN9</t>
  </si>
  <si>
    <t>Ostatní náklady</t>
  </si>
  <si>
    <t>86</t>
  </si>
  <si>
    <t>0917040R</t>
  </si>
  <si>
    <t>Náklady na ochranu konstrukcí, instalací a zařízení před negativními dopady stavební činnosti.</t>
  </si>
  <si>
    <t>2070463302</t>
  </si>
  <si>
    <t>Poznámka k položce:_x000D_
Nutno zajistit ochranu veškerých konstrukcí, instalací, a zařízení banky před negativními dopady stavební činnosti._x000D_
Konkrétní požadavky jsou posány v  A – PRŮVODNÍ ZPRÁVA a B. SOUHRNNÁ TECHNICKÁ ZPRÁVA a dále budou součástí smlouvy a jejích příloh. Uchazeč je povinen do ceny zahrnout dodržování veškerých požadavků uvedených v tomto dokumentu.</t>
  </si>
  <si>
    <t>87</t>
  </si>
  <si>
    <t>091704001</t>
  </si>
  <si>
    <t>Bezpečnostní a hygienické opatření na staveništi</t>
  </si>
  <si>
    <t>1329052598</t>
  </si>
  <si>
    <t>https://podminky.urs.cz/item/CS_URS_2023_01/091704001</t>
  </si>
  <si>
    <t>Poznámka k položce:_x000D_
Zajištění osob proti pádu do prohlubně. Vybavení staveniště hasícímí přístroji, při vypnuté EZS</t>
  </si>
  <si>
    <t>88</t>
  </si>
  <si>
    <t>091704002</t>
  </si>
  <si>
    <t>Pracovní každodenní ochrana čidel EPS v prostoru staveniště</t>
  </si>
  <si>
    <t>-600676010</t>
  </si>
  <si>
    <t>https://podminky.urs.cz/item/CS_URS_2023_01/091704002</t>
  </si>
  <si>
    <t>Poznámka k položce:_x000D_
Pracovní každodenní ochrana čidel EPS v prostoru staveniště (kanceláře, ohraničené části chodeb) - denně zakrytí / odkrytí čidel EPS proti zaprášení, komunikace s ochranou budovy</t>
  </si>
  <si>
    <t>89</t>
  </si>
  <si>
    <t>091704003</t>
  </si>
  <si>
    <t xml:space="preserve">Užívání veřejných ploch a prostranství </t>
  </si>
  <si>
    <t>-1076492713</t>
  </si>
  <si>
    <t>https://podminky.urs.cz/item/CS_URS_2023_01/091704003</t>
  </si>
  <si>
    <t>Poznámka k položce:_x000D_
Jednodenní dočasný zábor parkovacích stání před objektem Plodinové burzy na Senovážném náměstí v ploše 5,0 x 5,0 m, nebo zabráním 4 parkovacích stání u chodníku přiléhajícího k objektu Plodinové burzy v Senovážné ulici (plocha cca 2,5x20 m)._x000D_
Náklady a poplatky spojené s užíváním veřejných ploch a prostranství, pokud jsou stavebními pracemi nebo souvisejícími činnostmi dotčeny, a to včetně užívání ploch v souvislosti s uložením stavebního materiálu nebo stavebního odpadu.</t>
  </si>
  <si>
    <t>90</t>
  </si>
  <si>
    <t>091704004</t>
  </si>
  <si>
    <t xml:space="preserve">Předání a převzetí díla </t>
  </si>
  <si>
    <t>-1534001695</t>
  </si>
  <si>
    <t>https://podminky.urs.cz/item/CS_URS_2023_01/091704004</t>
  </si>
  <si>
    <t>Poznámka k položce:_x000D_
Náklady zhotovitele, které vzniknou v souvislosti s povinnostmi zhotovitele při předání a převzetí díla._x000D_
Kompletace DSPS všech řemesel včetně tištěné a elektronické podoby veškeré dokumentace a předání díla investorovi</t>
  </si>
  <si>
    <t>D1.4.1 - Zdravotně technické instalace - DP12</t>
  </si>
  <si>
    <t>Ing. Tomáš Edlman, B.Hudová</t>
  </si>
  <si>
    <t xml:space="preserve">    721 - Zdravotechnika - vnitřní kanalizace</t>
  </si>
  <si>
    <t xml:space="preserve">    722 - Zdravotechnika - vnitřní vodovod</t>
  </si>
  <si>
    <t>HZS - Hodinové zúčtovací sazby</t>
  </si>
  <si>
    <t>721</t>
  </si>
  <si>
    <t>Zdravotechnika - vnitřní kanalizace</t>
  </si>
  <si>
    <t>721194105</t>
  </si>
  <si>
    <t>Vyměření přípojek na potrubí vyvedení a upevnění odpadních výpustek DN 50</t>
  </si>
  <si>
    <t>-1240568622</t>
  </si>
  <si>
    <t>https://podminky.urs.cz/item/CS_URS_2023_01/721194105</t>
  </si>
  <si>
    <t>721229111</t>
  </si>
  <si>
    <t>Zápachové uzávěrky montáž zápachových uzávěrek ostatních typů do DN 50</t>
  </si>
  <si>
    <t>1996571531</t>
  </si>
  <si>
    <t>https://podminky.urs.cz/item/CS_URS_2023_01/721229111</t>
  </si>
  <si>
    <t>55162004</t>
  </si>
  <si>
    <t>kalich pro úkap s kuličkou</t>
  </si>
  <si>
    <t>-2114043632</t>
  </si>
  <si>
    <t>998721103</t>
  </si>
  <si>
    <t>Přesun hmot pro vnitřní kanalizace stanovený z hmotnosti přesunovaného materiálu vodorovná dopravní vzdálenost do 50 m v objektech výšky přes 12 do 24 m</t>
  </si>
  <si>
    <t>1032533553</t>
  </si>
  <si>
    <t>https://podminky.urs.cz/item/CS_URS_2023_01/998721103</t>
  </si>
  <si>
    <t>998721181</t>
  </si>
  <si>
    <t>Přesun hmot pro vnitřní kanalizace stanovený z hmotnosti přesunovaného materiálu Příplatek k ceně za přesun prováděný bez použití mechanizace pro jakoukoliv výšku objektu</t>
  </si>
  <si>
    <t>-1723969418</t>
  </si>
  <si>
    <t>https://podminky.urs.cz/item/CS_URS_2023_01/998721181</t>
  </si>
  <si>
    <t>722</t>
  </si>
  <si>
    <t>Zdravotechnika - vnitřní vodovod</t>
  </si>
  <si>
    <t>722131R</t>
  </si>
  <si>
    <t>Opravy vodovodního potrubí z plastových trubek propojení dosavadního potrubí DN 50</t>
  </si>
  <si>
    <t>-339213515</t>
  </si>
  <si>
    <t>722171916</t>
  </si>
  <si>
    <t>Odříznutí trubky nebo tvarovky u rozvodů vody z plastů D přes 40 do 50 mm</t>
  </si>
  <si>
    <t>721765492</t>
  </si>
  <si>
    <t>https://podminky.urs.cz/item/CS_URS_2023_01/722171916</t>
  </si>
  <si>
    <t>722173234</t>
  </si>
  <si>
    <t>Potrubí z plastových trubek z pevného PVC-C spojované lepením PN 25 do 70°C D 32 x 3,6</t>
  </si>
  <si>
    <t>-1088002826</t>
  </si>
  <si>
    <t>https://podminky.urs.cz/item/CS_URS_2023_01/722173234</t>
  </si>
  <si>
    <t xml:space="preserve">Poznámka k položce:_x000D_
ref.v. FRIATHERM </t>
  </si>
  <si>
    <t>722173236</t>
  </si>
  <si>
    <t>Potrubí z plastových trubek z pevného PVC-C spojované lepením PN 25 do 70°C D 50 x 5,6</t>
  </si>
  <si>
    <t>1789842482</t>
  </si>
  <si>
    <t>https://podminky.urs.cz/item/CS_URS_2023_01/722173236</t>
  </si>
  <si>
    <t>722173916</t>
  </si>
  <si>
    <t>Spoje rozvodů vody z plastů svary polyfuzí D přes 40 do 50 mm</t>
  </si>
  <si>
    <t>416329803</t>
  </si>
  <si>
    <t>https://podminky.urs.cz/item/CS_URS_2023_01/722173916</t>
  </si>
  <si>
    <t>722290215</t>
  </si>
  <si>
    <t>Zkoušky, proplach a desinfekce vodovodního potrubí zkoušky těsnosti vodovodního potrubí hrdlového nebo přírubového do DN 100</t>
  </si>
  <si>
    <t>-1306572447</t>
  </si>
  <si>
    <t>https://podminky.urs.cz/item/CS_URS_2023_01/722290215</t>
  </si>
  <si>
    <t>722290234</t>
  </si>
  <si>
    <t>Zkoušky, proplach a desinfekce vodovodního potrubí proplach a desinfekce vodovodního potrubí do DN 80</t>
  </si>
  <si>
    <t>-1393268485</t>
  </si>
  <si>
    <t>https://podminky.urs.cz/item/CS_URS_2023_01/722290234</t>
  </si>
  <si>
    <t>998722103</t>
  </si>
  <si>
    <t>Přesun hmot pro vnitřní vodovod stanovený z hmotnosti přesunovaného materiálu vodorovná dopravní vzdálenost do 50 m v objektech výšky přes 12 do 24 m</t>
  </si>
  <si>
    <t>691884709</t>
  </si>
  <si>
    <t>https://podminky.urs.cz/item/CS_URS_2023_01/998722103</t>
  </si>
  <si>
    <t>998722181</t>
  </si>
  <si>
    <t>Přesun hmot pro vnitřní vodovod stanovený z hmotnosti přesunovaného materiálu Příplatek k ceně za přesun prováděný bez použití mechanizace pro jakoukoliv výšku objektu</t>
  </si>
  <si>
    <t>2088267563</t>
  </si>
  <si>
    <t>https://podminky.urs.cz/item/CS_URS_2023_01/998722181</t>
  </si>
  <si>
    <t>HZS</t>
  </si>
  <si>
    <t>Hodinové zúčtovací sazby</t>
  </si>
  <si>
    <t>HZS2491</t>
  </si>
  <si>
    <t>Hodinové zúčtovací sazby profesí PSV zednické výpomoci a pomocné práce PSV dělník zednických výpomocí</t>
  </si>
  <si>
    <t>hod</t>
  </si>
  <si>
    <t>262144</t>
  </si>
  <si>
    <t>1185851788</t>
  </si>
  <si>
    <t>https://podminky.urs.cz/item/CS_URS_2023_01/HZS2491</t>
  </si>
  <si>
    <t>Dokumentace skutečného provedení stavby DSPS ZTI</t>
  </si>
  <si>
    <t>1688485818</t>
  </si>
  <si>
    <t>044002000</t>
  </si>
  <si>
    <t>Revize</t>
  </si>
  <si>
    <t>-1734621345</t>
  </si>
  <si>
    <t>https://podminky.urs.cz/item/CS_URS_2023_01/044002000</t>
  </si>
  <si>
    <t>D1.4.2 - Chlazení - DP12</t>
  </si>
  <si>
    <t>Dominik Pompl, B.Hudová</t>
  </si>
  <si>
    <t>D2 - FCU jednotky a příslušenství</t>
  </si>
  <si>
    <t>D3 - Regulační a vyvažovací ventily</t>
  </si>
  <si>
    <t>D4 - Servopohony</t>
  </si>
  <si>
    <t>D5 - Kulové kohouty a uzavírací klapky</t>
  </si>
  <si>
    <t>D7 - Vypouštění a odvzdušnění</t>
  </si>
  <si>
    <t>D8 - Ostatní</t>
  </si>
  <si>
    <t>D9 - Potrubí</t>
  </si>
  <si>
    <t>D10 - Izolace</t>
  </si>
  <si>
    <t>D11 - Demontáže</t>
  </si>
  <si>
    <t>D13 - Ostatní náklady</t>
  </si>
  <si>
    <t>D2</t>
  </si>
  <si>
    <t>FCU jednotky a příslušenství</t>
  </si>
  <si>
    <t>Pol11</t>
  </si>
  <si>
    <t>Fancoilová jednotka; včetně kotevního a montážního materiálu FCU3 - parapetní, bez opláštění, čtyřtrubkový</t>
  </si>
  <si>
    <t>ks</t>
  </si>
  <si>
    <t>Poznámka k položce:_x000D_
FCU 3, LEVÉ připojení, max. rozměry šířka: 990mm, výška: 475mm, hloubka: 220mm, min., chladící výkon citelný: 1,18kW, min. chladící výkon celkový: 1,18kW, min. topný výkon: 1,67kW, cirkulační, čtyřtrubkový(chlazení a vytápění), max. aku. výkon: 43 dB(A), PARAPETNÍ, BEZ OPLÁŠTĚNÍ, externí tlak 10 Pa, EC motor, tř. filtrace G1(filtry budou čistitelné, omyvatelné, vysávatelné ne jednorázové), bez čerpadla kondenzátu; referenční výrobek: FläktGroup - HyFlexGeko</t>
  </si>
  <si>
    <t>Pol12</t>
  </si>
  <si>
    <t>Fancoilová jednotka; včetně kotevního a montážního materiálu FCU4 - parapetní, bez opláštění, čtyřtrubkový</t>
  </si>
  <si>
    <t>Poznámka k položce:_x000D_
FCU 4, LEVÉ připojení, max. rozměry šířka: 1140mm, výška: 475mm, hloubka: 220mm, min. chladící výkon citelný: 1,48kW, min. chladící výkon celkový: 1,52kW, min. topný výkon: 2,11kW, cirkulační, čtyřtrubkový(chlazení a vytápění), max. aku. výkon: 43 dB(A), PARAPETNÍ, BEZ OPLÁŠTĚNÍ, externí tlak 10 Pa, EC motor, tř. filtrace G1(filtry budou čistitelné, omyvatelné, vysávatelné ne jednorázové), bez čerpadla kondenzátu</t>
  </si>
  <si>
    <t>Pol13</t>
  </si>
  <si>
    <t>Fancoilová jednotka; včetně kotevního a montážního materiálu FCU6 - parapetní, bez opláštění, čtyřtrubkový</t>
  </si>
  <si>
    <t>Poznámka k položce:_x000D_
FCU 6, LEVÉ připojení, max. rozměry šířka: 1440mm, výška: 475mm, hloubka: 220mm, min. chladící výkon citelný: 1,79kW, min. chladící výkon celkový: 1,86kW, min. topný výkon: 2,7kW, cirkulační, čtyřtrubkový(chlazení a vytápění), max. aku. výkon: 43 dB(A), PARAPETNÍ, BEZ OPLÁŠTĚNÍ, externí tlak 10 Pa, EC motor, tř. filtrace G1(filtry budou čistitelné, omyvatelné, vysávatelné ne jednorázové), bez čerpadla kondenzátu; referenční výrobek: FläktGroup - HyFlexGeko</t>
  </si>
  <si>
    <t>Pol14</t>
  </si>
  <si>
    <t>Fancoilová jednotka; včetně kotevního a montážního materiálu FCU8 - parapetní, bez opláštění, čtyřtrubkový</t>
  </si>
  <si>
    <t>Poznámka k položce:_x000D_
FCU 8, LEVÉ připojení, max. rozměry šířka: 1740mm, výška: 475mm, hloubka: 220mm, min. chladící výkon citelný: 2,36kW, min. chladící výkon celkový: 2,60kW, min. topný výkon:4,34kW, cirkulační, čtyřtrubkový(chlazení a vytápění), max. aku. výkon: 43 dB(A), PARAPETNÍ, BEZ OPLÁŠTĚNÍ, externí tlak 10 Pa, EC motor, tř. filtrace G1(filtry budou čistitelné, omyvatelné, vysávatelné ne jednorázové), bez čerpadla kondenzátu; referenční výrobek: FläktGroup - HyFlexGeko</t>
  </si>
  <si>
    <t>Pol15</t>
  </si>
  <si>
    <t>Fancoilová jednotka; včetně kotevního a montážního materiálu FCU3 - podstropní, s opláštěním, dvoutrubkový</t>
  </si>
  <si>
    <t>Poznámka k položce:_x000D_
FCU 3, LEVÉ připojení, min. chladící výkon citelný: 1,47kW, min. chladící výkon celkový: 1,50kW, min. cirkulační, dvoutrubkový(chlazení), max. aku. výkon: 43 dB(A), PODSTROPNÍ, OPLÁŠTĚNÉ PROVEDENÍ, EC motor, tř. filtrace G1(filtry budou čistitelné, omyvatelné, vysávatelné ne jednorázové), bez čerpadla kondenzátu; referenční výrobek: FläktGroup - HyFlexGeko</t>
  </si>
  <si>
    <t>Pol16</t>
  </si>
  <si>
    <t>Modul pro převod EC na regulaci 3-otáčkovou AC; 230 V modul se nastaví na řídící napětí dle výpočtu</t>
  </si>
  <si>
    <t>Poznámka k položce:_x000D_
referenční výrobek: FläktGroup - HyFlexGeko</t>
  </si>
  <si>
    <t>Pol17</t>
  </si>
  <si>
    <t>Obložení jednotky a nohou s mřížkou sání svislá (vodorovná), recirkulační vzduch vpředu (dole), přívodní vzduch nahoře (vpředu)</t>
  </si>
  <si>
    <t>Pol18</t>
  </si>
  <si>
    <t>Nohy pro oběhové jednotky</t>
  </si>
  <si>
    <t>D3</t>
  </si>
  <si>
    <t>Regulační a vyvažovací ventily</t>
  </si>
  <si>
    <t>Pol19</t>
  </si>
  <si>
    <t>Tlakově nezávislý regulační a vyvažovací ventil (umístěn na straně chlazení) DN 15 LF, PN 16</t>
  </si>
  <si>
    <t>Poznámka k položce:_x000D_
referenční výrobek: IMI - TA-Compact-P</t>
  </si>
  <si>
    <t>Pol20</t>
  </si>
  <si>
    <t>Tlakově nezávislý regulační a vyvažovací ventil (umístěn na straně chlazení) DN 15, PN 16</t>
  </si>
  <si>
    <t>Pol21</t>
  </si>
  <si>
    <t>Regulační a vyvažovací ventil pro proporcionální regulaci (umístěn na straně vytápění) DN 15 LF, PN 16</t>
  </si>
  <si>
    <t>Poznámka k položce:_x000D_
referenční výrobek: IMI - TA-TBV-CM</t>
  </si>
  <si>
    <t>Pol22</t>
  </si>
  <si>
    <t>Regulační a vyvažovací ventil pro proporcionální regulaci (umístěn na straně vytápění) DN 15 NF, PN 16</t>
  </si>
  <si>
    <t>D4</t>
  </si>
  <si>
    <t>Servopohony</t>
  </si>
  <si>
    <t>Pol23</t>
  </si>
  <si>
    <t>Elektromotorický pohon pro regulační a vyvažovací ventily Pohon 24 VAC (0-10 V), 50 Hz</t>
  </si>
  <si>
    <t>Poznámka k položce:_x000D_
Připojovací závit : M30 x1,5 Zdvih : 4,7mm Pracovní rozsah: X (uzavřeno - zcela otevřeno) = 11,1 - 15,8 Síla: min 125N ( max 500N ) referenční výrobek: IMI - EMO TM</t>
  </si>
  <si>
    <t>D5</t>
  </si>
  <si>
    <t>Kulové kohouty a uzavírací klapky</t>
  </si>
  <si>
    <t>Pol24</t>
  </si>
  <si>
    <t>Závitový kulový kohout PN 6, DN 15</t>
  </si>
  <si>
    <t>Poznámka k položce:_x000D_
referenční výrobek: Giacomini R910</t>
  </si>
  <si>
    <t>Pol25</t>
  </si>
  <si>
    <t>Závitový kulový kohout PN 6, DN 20</t>
  </si>
  <si>
    <t>Pol26</t>
  </si>
  <si>
    <t>Závitový kulový kohout PN 6, DN 25</t>
  </si>
  <si>
    <t>Pol27</t>
  </si>
  <si>
    <t>Závitový kulový kohout PN 6, DN 50</t>
  </si>
  <si>
    <t>D7</t>
  </si>
  <si>
    <t>Vypouštění a odvzdušnění</t>
  </si>
  <si>
    <t>Pol28</t>
  </si>
  <si>
    <t>Kulový vypouštěcí kohout s hadicovou vývodkou a zátkou PN 6, DN 10</t>
  </si>
  <si>
    <t>Poznámka k položce:_x000D_
referenční výrobek: Giacomini R608</t>
  </si>
  <si>
    <t>Pol29</t>
  </si>
  <si>
    <t>Kulový vypouštěcí kohout s hadicovou vývodkou a zátkou PN 6, DN 15</t>
  </si>
  <si>
    <t>Pol30</t>
  </si>
  <si>
    <t>Odvzdušňovací ventil PN 6, DN 10 PN 6, DN 10</t>
  </si>
  <si>
    <t>Poznámka k položce:_x000D_
referenční výrobek: Giacomini R99</t>
  </si>
  <si>
    <t>Pol31</t>
  </si>
  <si>
    <t>Odvzdušňovací ventil PN 6, DN 15 PN 6, DN 15</t>
  </si>
  <si>
    <t>Pol32</t>
  </si>
  <si>
    <t>Odvzdušňovací nádoba PN 6, DN 50 PN 6, DN 50</t>
  </si>
  <si>
    <t>D8</t>
  </si>
  <si>
    <t>Ostatní</t>
  </si>
  <si>
    <t>Pol33</t>
  </si>
  <si>
    <t>Přechodové nástavce pro FCU; včetně kotevního a montážního materiálu rozměry nástavců dle zaměření na stavbě</t>
  </si>
  <si>
    <t>Pol34</t>
  </si>
  <si>
    <t>Úprava mřížek v parapetech</t>
  </si>
  <si>
    <t>Poznámka k položce:_x000D_
Pro nevyhovující mřížky dle typu a velikosti zbrousit hrany na vstupu do mřížky.</t>
  </si>
  <si>
    <t>D9</t>
  </si>
  <si>
    <t>Potrubí</t>
  </si>
  <si>
    <t>Pol35</t>
  </si>
  <si>
    <t>Vícevrstvé plastové potrubí PE-HD/AL/PE-X; včetně kotevního a montážního materiálu DN 15(20 x 2,0)</t>
  </si>
  <si>
    <t>bm</t>
  </si>
  <si>
    <t>Poznámka k položce:_x000D_
lisovaný systém, balení 5m tyč; referenční výrobek: IVAR ALPEX-DUO XS</t>
  </si>
  <si>
    <t>Pol36</t>
  </si>
  <si>
    <t>Vícevrstvé plastové potrubí PE-HD/AL/PE-X; včetně kotevního a montážního materiálu DN 20(26 x 3,0)</t>
  </si>
  <si>
    <t>Pol37</t>
  </si>
  <si>
    <t>Vícevrstvé plastové potrubí PE-HD/AL/PE-X; včetně kotevního a montážního materiálu DN 25(32 x 3,0)</t>
  </si>
  <si>
    <t>Pol38</t>
  </si>
  <si>
    <t>Vícevrstvé plastové potrubí PE-HD/AL/PE-X; včetně kotevního a montážního materiálu DN 32(40 x 3,5)</t>
  </si>
  <si>
    <t>Pol39</t>
  </si>
  <si>
    <t>Vícevrstvé plastové potrubí PE-HD/AL/PE-X; včetně kotevního a montážního materiálu DN 40(50 x 4,0)</t>
  </si>
  <si>
    <t>Pol40</t>
  </si>
  <si>
    <t>Vícevrstvé plastové potrubí PE-HD/AL/PE-X; včetně kotevního a montážního materiálu DN 50(63 x 4,5)</t>
  </si>
  <si>
    <t>Pol41</t>
  </si>
  <si>
    <t>Plnoprůtočné pancéřové tlakové hadice pro připojení fancoilů délka 500 mm, DN15</t>
  </si>
  <si>
    <t>Poznámka k položce:_x000D_
hadice s opletením z ušlechtilé oceli, odolná proti vodě a prostředkům proti zamrzání, pro provozní teplotu -20°C až 100°C, zkušební tlak 30 bar, provozní tlak 10 bar, sada šroubení včetně těsnění, délka 500 mm, DN15; referenční výrobek: MEIBES Meiflex</t>
  </si>
  <si>
    <t>Pol42</t>
  </si>
  <si>
    <t>Plnoprůtočné pancéřové tlakové hadice pro připojení fancoilů délka 500 mm, DN20</t>
  </si>
  <si>
    <t>Poznámka k položce:_x000D_
hadice s opletením z ušlechtilé oceli, odolná proti vodě a prostředkům proti zamrzání, pro provozní teplotu -20°C až 100°C, zkušební tlak 30 bar, provozní tlak 10 bar, sada šroubení včetně těsnění, délka 500 mm, DN20; referenční výrobek: MEIBES Meiflex</t>
  </si>
  <si>
    <t>D10</t>
  </si>
  <si>
    <t>Izolace</t>
  </si>
  <si>
    <t>Pol43</t>
  </si>
  <si>
    <t>Izolace l = 0,033 W/mK při 0 °C, μ ≥10000; pro plastové potrubí pro potrubí DN 15(20 x 2,0); tloušťka izolace 25 mm</t>
  </si>
  <si>
    <t>Poznámka k položce:_x000D_
referenční výrobek: ARMACELL Armaxflex AF</t>
  </si>
  <si>
    <t>Pol44</t>
  </si>
  <si>
    <t>Izolace l = 0,033 W/mK při 0 °C, μ ≥10000; pro plastové potrubí pro potrubí DN 20(26 x 3,0); tloušťka izolace 25 mm</t>
  </si>
  <si>
    <t>Pol45</t>
  </si>
  <si>
    <t>Izolace l = 0,033 W/mK při 0 °C, μ ≥10000; pro plastové potrubí pro potrubí DN 25(32 x 3,0); tloušťka izolace 25 mm</t>
  </si>
  <si>
    <t>Pol46</t>
  </si>
  <si>
    <t>Izolace l = 0,033 W/mK při 0 °C, μ ≥10000; pro plastové potrubí pro potrubí DN 32(40 x 3,5); tloušťka izolace 25 mm</t>
  </si>
  <si>
    <t>Pol47</t>
  </si>
  <si>
    <t>Izolace l = 0,033 W/mK při 0 °C, μ ≥10000; pro plastové potrubí pro potrubí DN 40(50 x 4,0); tloušťka izolace 25 mm</t>
  </si>
  <si>
    <t>Pol48</t>
  </si>
  <si>
    <t>Izolace l = 0,033 W/mK při 0 °C, μ ≥10000; pro plastové potrubí pro potrubí DN 50(63 x 4,5); tloušťka izolace 25 mm</t>
  </si>
  <si>
    <t>D11</t>
  </si>
  <si>
    <t>Demontáže</t>
  </si>
  <si>
    <t>Pol49</t>
  </si>
  <si>
    <t>Uzavření a vypuštění celé větve potrubí pro vytápění ze stoupaček</t>
  </si>
  <si>
    <t>Poznámka k položce:_x000D_
po montáži FCU následné dopuštění upravenou vodou</t>
  </si>
  <si>
    <t>Pol50</t>
  </si>
  <si>
    <t>Demontáž a ekologická likvidace otopných těles na stoupačkách</t>
  </si>
  <si>
    <t>Pol51</t>
  </si>
  <si>
    <t>Napojení FCU na stávající rozvody vytápění</t>
  </si>
  <si>
    <t>Poznámka k položce:_x000D_
doplňění, zkrácení potrubí</t>
  </si>
  <si>
    <t>D13</t>
  </si>
  <si>
    <t>Pol52</t>
  </si>
  <si>
    <t>Zpracování výrobně dodavatelské dokumentace</t>
  </si>
  <si>
    <t>Pol53</t>
  </si>
  <si>
    <t>Vypracování projektu skutečného provedení DSPS CHLAZENÍ</t>
  </si>
  <si>
    <t>Pol54</t>
  </si>
  <si>
    <t>Doprava materiálu, přesun hmot</t>
  </si>
  <si>
    <t>Pol55</t>
  </si>
  <si>
    <t>Provedení komplexních zkoušek (včetně tlakové a topné/chladicí zkoušky)</t>
  </si>
  <si>
    <t>Pol56</t>
  </si>
  <si>
    <t>Jemné zaregulování systému</t>
  </si>
  <si>
    <t>92</t>
  </si>
  <si>
    <t>Pol57</t>
  </si>
  <si>
    <t>Vyvážení dle vyhl. 193/2007 sb.včetně protokolu</t>
  </si>
  <si>
    <t>94</t>
  </si>
  <si>
    <t>Pol58</t>
  </si>
  <si>
    <t>Dvojnásobný proplach systému a náplň upravenou vodou</t>
  </si>
  <si>
    <t>96</t>
  </si>
  <si>
    <t>Pol59</t>
  </si>
  <si>
    <t>Štítky a popisy potrubí a zařízení</t>
  </si>
  <si>
    <t>98</t>
  </si>
  <si>
    <t>Pol60</t>
  </si>
  <si>
    <t>Zavěšení potrubí, kotvící systém např. Hilti, množství dle DN</t>
  </si>
  <si>
    <t>100</t>
  </si>
  <si>
    <t>Pol61</t>
  </si>
  <si>
    <t>Zaškolení obsluhy</t>
  </si>
  <si>
    <t>102</t>
  </si>
  <si>
    <t>Poznámka k položce:_x000D_
seznámení s údržbou</t>
  </si>
  <si>
    <t>Pol62</t>
  </si>
  <si>
    <t>Kotevní materiál</t>
  </si>
  <si>
    <t>104</t>
  </si>
  <si>
    <t>Pol63</t>
  </si>
  <si>
    <t>Montážní materiál</t>
  </si>
  <si>
    <t>106</t>
  </si>
  <si>
    <t>512</t>
  </si>
  <si>
    <t>-974938332</t>
  </si>
  <si>
    <t>D1.4.4 - Elektroinstalace - DP12</t>
  </si>
  <si>
    <t>Ing. Tomáš Dolejší, B.Hudová</t>
  </si>
  <si>
    <t>D1 - Rozváděče a rozvodnice</t>
  </si>
  <si>
    <t>D2 - Prvky systému LUXMATE</t>
  </si>
  <si>
    <t>D3 - Kabely a vodiče</t>
  </si>
  <si>
    <t>D5 - HZS, ostatní náklady</t>
  </si>
  <si>
    <t>D1</t>
  </si>
  <si>
    <t>Rozváděče a rozvodnice</t>
  </si>
  <si>
    <t>M2101-0006</t>
  </si>
  <si>
    <t xml:space="preserve">Rozvodnice pro rolety </t>
  </si>
  <si>
    <t>Poznámka k položce:_x000D_
Rozvodnice rolet v parapetu_x000D_
rozvodná skříňka na omítku, 12M, 1 řada, bílé dveře, IP40, plast – 1 ks, jistič modulární 1p, 10A, char. B., 10kA – 1ks, včetně výroby</t>
  </si>
  <si>
    <t>Prvky systému LUXMATE</t>
  </si>
  <si>
    <t>M2102-0007</t>
  </si>
  <si>
    <t>Modul pro řízení rolet – řízený dodavatel</t>
  </si>
  <si>
    <t>1527077301</t>
  </si>
  <si>
    <t xml:space="preserve">Poznámka k položce:_x000D_
Modul pro řízení rolet pro připojení do systému LUXMATE (např. ZUMTOBEL LM-4JAS)_x000D_
Modul pro řízení rolet – napájení 230VAC, výstupy 4x pohon pro roletu 230VAC, adresný, sběrnice LUXMATE </t>
  </si>
  <si>
    <t>M2102-0008</t>
  </si>
  <si>
    <t>Multifunkční ovládací zařízení – řízený dodavatel</t>
  </si>
  <si>
    <t>Poznámka k položce:_x000D_
 Multifunkční ovládací zařízení s kapacitnám dotykovým ovládáním  pro připojení do systému LUXMATE (např. ZUMTOBEL LM-CIRIA BK)_x000D_
Multifunkční ovládací zařízení s kapacitním dotykovým ovládáním. Centrální, bíle podsvícené tlačítko ON/OFF. Plynulé stmívání osvětlení nebo jemné nastavení žaluzií a jiných zařízení. OLED displej s intuitivními a označenými ikonami pro ovládání a navigaci v menu. Napájení 230VAC, sběrnice LUXMATE, adresný</t>
  </si>
  <si>
    <t>M2102-0009</t>
  </si>
  <si>
    <t xml:space="preserve">Krabice univerzální šedá, přístrojová </t>
  </si>
  <si>
    <t>Poznámka k položce:_x000D_
krabice univerzální šedá, přístrojová, průměr 73 mm, hloubka 66 mm</t>
  </si>
  <si>
    <t>Kabely a vodiče</t>
  </si>
  <si>
    <t>M2103-0001</t>
  </si>
  <si>
    <t>kabel JYTY-O 2x1, barva vodičů modrá a červená</t>
  </si>
  <si>
    <t>M2103-0003</t>
  </si>
  <si>
    <t>kabel CYKY-J 3x2.5</t>
  </si>
  <si>
    <t>M2103-0004</t>
  </si>
  <si>
    <t>kabel CYKY-J 5x1.5</t>
  </si>
  <si>
    <t>M2103-0009</t>
  </si>
  <si>
    <t>Ukončení vodičů a označení vč.štítků, průřez do 4 mm2</t>
  </si>
  <si>
    <t>HZS, ostatní náklady</t>
  </si>
  <si>
    <t>M2106-0013</t>
  </si>
  <si>
    <t>Montážní práce včetně dopravy pro dílčí celek DP12</t>
  </si>
  <si>
    <t>M2106-0025</t>
  </si>
  <si>
    <t>Nastavení a naprogramování systému LUXMATE (ovladač) – řízený dodavatel</t>
  </si>
  <si>
    <t>M2106-0026</t>
  </si>
  <si>
    <t>Nastavení a naprogramování systému LUXMATE (modul pro řízení rolet) – řízený dodavatel</t>
  </si>
  <si>
    <t>M2106-0027</t>
  </si>
  <si>
    <t>Provedení revize a vypracování revizní zprávy</t>
  </si>
  <si>
    <t>M2106-0001</t>
  </si>
  <si>
    <t>Realizační projektová dokumentace ELE</t>
  </si>
  <si>
    <t>-1838204758</t>
  </si>
  <si>
    <t>M2106-0028</t>
  </si>
  <si>
    <t>Projektová dokumentace skutečného provedení DSPS ELEKTRO</t>
  </si>
  <si>
    <t>786428295</t>
  </si>
  <si>
    <t>M2106-0040</t>
  </si>
  <si>
    <t>Podružný materiál pro dílčí celek DP12</t>
  </si>
  <si>
    <t>M2106-0062</t>
  </si>
  <si>
    <t>Režijní náklady pro dílčí celek DP12</t>
  </si>
  <si>
    <t>Pol100</t>
  </si>
  <si>
    <t>-272359618</t>
  </si>
  <si>
    <t>-1040364368</t>
  </si>
  <si>
    <t>092203000</t>
  </si>
  <si>
    <t>Náklady na zaškolení</t>
  </si>
  <si>
    <t>…</t>
  </si>
  <si>
    <t>532668511</t>
  </si>
  <si>
    <t>https://podminky.urs.cz/item/CS_URS_2023_01/092203000</t>
  </si>
  <si>
    <t xml:space="preserve">Poznámka k položce:_x000D_
seznámení s údržbou_x000D_
</t>
  </si>
  <si>
    <t>D1.4.5 - Měření a regulace - DP12</t>
  </si>
  <si>
    <t>Stanislav Gajzler, B.Hudová</t>
  </si>
  <si>
    <t>D1 - Periferie</t>
  </si>
  <si>
    <t>D2 - Řídící systém - řízené dodávky JCBS</t>
  </si>
  <si>
    <t>D4 - Montážní materiál</t>
  </si>
  <si>
    <t>D5 - Komletace, revize, zkoušky</t>
  </si>
  <si>
    <t>Periferie</t>
  </si>
  <si>
    <t>Pol78</t>
  </si>
  <si>
    <t>Rozvodnice MaR</t>
  </si>
  <si>
    <t>Poznámka k položce:_x000D_
Úprava a doplnění stávající montážní rozvodnice, osazení relé s paticemi pro řízení otáček fan-coilů,  dodávka a montáž montážního materiálu potřebného k její úpravě, a včetně vyvrtání potřebných otvorů apod.</t>
  </si>
  <si>
    <t>Pol79</t>
  </si>
  <si>
    <t>Regulační ventil</t>
  </si>
  <si>
    <t>Poznámka k položce:_x000D_
Připojení a oživení servopohonu regulačního ventilu (nap. 24V, řízení 0-10V). Zapojení napájecích a řídicích vodičů, včetně montáže a propojení a dodávky instalační přechodové krabice a připojení k regulátoru a kontrola správné funkce, a včetně namapování a konfigurace bodu v DDC regulátoru.</t>
  </si>
  <si>
    <t>Řídící systém - řízené dodávky JCBS</t>
  </si>
  <si>
    <t>Pol87</t>
  </si>
  <si>
    <t>SW pro DDC regulátor IRC JCBS</t>
  </si>
  <si>
    <t>Poznámka k položce:_x000D_
Vypracování nového software pro IRC regulátor pro řízení fan-coilů</t>
  </si>
  <si>
    <t>Pol88</t>
  </si>
  <si>
    <t>Instalace software JCBS</t>
  </si>
  <si>
    <t>Poznámka k položce:_x000D_
Instalace nového software do stávajícího volně programovatelného  IRC regulátoru pro řízení a ovládání fan-coilů a radiátorů, včetně jeho nastavení a oživení (podíl na 1 IRC regulátor).</t>
  </si>
  <si>
    <t>Pol89</t>
  </si>
  <si>
    <t>Grafická centrála JCBS</t>
  </si>
  <si>
    <t>Poznámka k položce:_x000D_
Přepracování původních  dynamických obrazovek pro ovládaní a monitorování IRC regulátorů pro fan-coily a radiátory ÚT, včetně namapování do řídicího systému (podíl na 1 IRC regulátor).     Včetně aktualizace systémových databází stávajícího řídicího systému.</t>
  </si>
  <si>
    <t>Pol94</t>
  </si>
  <si>
    <t>J-Y(St)Y 2x2x0,8</t>
  </si>
  <si>
    <t>Poznámka k položce:_x000D_
Kabel slaboproudý, párovaný, stíněný J-Y(St)Y 2x2x0,8, dodávka a montáž. Včetně montáže s uložením do drážky ve zdi (realizaci drážky řeší stavba) , nebo do el. instalačních lišt, nebo do el. instalačních trubek atd..  Každý kabel bude ukončen na obou stranách ve svorkách rozvaděče nebo přístroje.</t>
  </si>
  <si>
    <t>Pol95</t>
  </si>
  <si>
    <t>JYTY-O 7x1</t>
  </si>
  <si>
    <t>Poznámka k položce:_x000D_
Kabel  stíněný JYTY-O 7x1, dodávka a montáž. Včetně montáže s uložením do drážky ve zdi (realizaci drážky řeší stavba), nebo do el. instalačních lišt, nebo do el. instalačních trubek atd..  Každý kabel bude ukončen na obou stranách ve svorkách rozvaděče nebo přístroje.</t>
  </si>
  <si>
    <t>Pol96</t>
  </si>
  <si>
    <t>CYKY-O 4x1,5</t>
  </si>
  <si>
    <t>Poznámka k položce:_x000D_
Kabel  silový CYKY-O 4x1,5, dodávka a montáž. Včetně montáže s uložením do drážky ve zdi (realizaci drážky řeší stavba), nebo do el. instalačních lišt, nebo do el. instalačních trubek atd..  Každý kabel bude ukončen na obou stranách ve svorkách rozvaděče nebo přístroje.</t>
  </si>
  <si>
    <t>Pol101</t>
  </si>
  <si>
    <t>Lišta 40x40</t>
  </si>
  <si>
    <t>Poznámka k položce:_x000D_
Elektroinstalační bezhalegenová lišta do 40x40 mm (délka v m) - dodávka a montáž. Včetně příchytek a potřebného nosného a upevňovacího materiálu</t>
  </si>
  <si>
    <t>Pol102</t>
  </si>
  <si>
    <t>Trubka ohebná do DN32</t>
  </si>
  <si>
    <t>Poznámka k položce:_x000D_
Elekt.bezhalog.trubka ohebná do DN32 (délka v m)-dodávka a montáž. Ohebná bezhalogenová samozhášivá trubka vyrobená z PP do DN 32. Včetně spojek, vývodek a příchytek a potřebného nosného a upevňovacího materiálu. Bude využívána především pro ukončení kabelů k přístrojům, servopohobnům apod.</t>
  </si>
  <si>
    <t>Pol103</t>
  </si>
  <si>
    <t>Krabice do rozměru 85x85</t>
  </si>
  <si>
    <t>Poznámka k položce:_x000D_
Bezhalogenová instalační krabice do rozměru 85x85, včetně montáže  Elektroinstalační krabice bezhalogenová vybavená svorkami, a včetně potřebného nosného a upevňovacího materiálu (hmoždinka, vrut, apod.), a včetně vyvrtání potřebných otvorů (beton, cihla), a včetně ukončení kabelů.</t>
  </si>
  <si>
    <t>Komletace, revize, zkoušky</t>
  </si>
  <si>
    <t>Pol104</t>
  </si>
  <si>
    <t>Vypracování výrobní dokumentace</t>
  </si>
  <si>
    <t>Poznámka k položce:_x000D_
Vypracování výrobní dokumentace</t>
  </si>
  <si>
    <t>Pol105</t>
  </si>
  <si>
    <t>Komlexní zkoušky</t>
  </si>
  <si>
    <t>Poznámka k položce:_x000D_
Komplexní zkoušky, včetně kontroly správnosti přenášených signálů, a včetně zaregulování a nastavení parametrů</t>
  </si>
  <si>
    <t>Pol106</t>
  </si>
  <si>
    <t>Poznámka k položce:_x000D_
Zaškolení obsluhy</t>
  </si>
  <si>
    <t>Pol107</t>
  </si>
  <si>
    <t>Revize el. zařízení vč. revizní zprávy</t>
  </si>
  <si>
    <t>Poznámka k položce:_x000D_
Revize el. zařízení vč. revizní zprávy</t>
  </si>
  <si>
    <t>Pol108</t>
  </si>
  <si>
    <t>Dokumentace skučného provedení DSPS MAR</t>
  </si>
  <si>
    <t>Poznámka k položce:_x000D_
Vypracování dokumentace skutečného stavu</t>
  </si>
  <si>
    <t>Pol109</t>
  </si>
  <si>
    <t>Kompletační činnost</t>
  </si>
  <si>
    <t>Poznámka k položce:_x000D_
Kompletační činnost, koordinace s ostatními profesemi apod.</t>
  </si>
  <si>
    <t>Pol110</t>
  </si>
  <si>
    <t>Přesuny materiálu, doprava apod.</t>
  </si>
  <si>
    <t>32137440</t>
  </si>
  <si>
    <t>D1.4.6 - Stínění - DP12</t>
  </si>
  <si>
    <t>Tadeáš Pech, B.Hudová</t>
  </si>
  <si>
    <t xml:space="preserve">    786 - Dokončovací práce - stínění</t>
  </si>
  <si>
    <t>786</t>
  </si>
  <si>
    <t>Dokončovací práce - stínění</t>
  </si>
  <si>
    <t>786614003</t>
  </si>
  <si>
    <t>Montáž venkovních rolet upevněných na rám okenního nebo dveřního otvoru nebo na ostění, ovládaných motorem, včetně horního boxu a vodících profilů, plochy přes 4 do 6 m2</t>
  </si>
  <si>
    <t>966206370</t>
  </si>
  <si>
    <t>https://podminky.urs.cz/item/CS_URS_2023_01/786614003</t>
  </si>
  <si>
    <t>RMAT0001</t>
  </si>
  <si>
    <t>R-2P335-1 Roleta 2500/2220 - 2P335</t>
  </si>
  <si>
    <t>-267741125</t>
  </si>
  <si>
    <t>RMAT0002</t>
  </si>
  <si>
    <t>R-2P336-1 Roleta 2500/2220 - 2P336</t>
  </si>
  <si>
    <t>1201373277</t>
  </si>
  <si>
    <t>RMAT0003</t>
  </si>
  <si>
    <t>R-2P405-1 Roleta 2370/2230 - 2P405</t>
  </si>
  <si>
    <t>852693193</t>
  </si>
  <si>
    <t>RMAT0004</t>
  </si>
  <si>
    <t>R-2P405-2 Roleta 2580/2230 - 2P405</t>
  </si>
  <si>
    <t>-898578465</t>
  </si>
  <si>
    <t>RMAT0005</t>
  </si>
  <si>
    <t>R-2P406-1 Roleta 2580/2230 - 2P406</t>
  </si>
  <si>
    <t>23726499</t>
  </si>
  <si>
    <t>RMAT0006</t>
  </si>
  <si>
    <t>R-2P406-2 Roleta 2580/2230 - 2P406</t>
  </si>
  <si>
    <t>1949953311</t>
  </si>
  <si>
    <t>RMAT0007</t>
  </si>
  <si>
    <t>R-2P407-1 Roleta 2580/2230 - 2P407</t>
  </si>
  <si>
    <t>1882080243</t>
  </si>
  <si>
    <t>RMAT0008</t>
  </si>
  <si>
    <t>R-2P408-1 Roleta 2580/2230 - 2P408</t>
  </si>
  <si>
    <t>-631999865</t>
  </si>
  <si>
    <t>RMAT0009</t>
  </si>
  <si>
    <t>R-2P409-1 Roleta 2450/2230 - 2P409</t>
  </si>
  <si>
    <t>-1318219569</t>
  </si>
  <si>
    <t>998786103</t>
  </si>
  <si>
    <t>Přesun hmot pro stínění stanovený z hmotnosti přesunovaného materiálu vodorovná dopravní vzdálenost do 50 m v objektech výšky (hloubky) přes 12 do 24 m</t>
  </si>
  <si>
    <t>1885270011</t>
  </si>
  <si>
    <t>https://podminky.urs.cz/item/CS_URS_2023_01/998786103</t>
  </si>
  <si>
    <t>998786181</t>
  </si>
  <si>
    <t>Přesun hmot pro stínění stanovený z hmotnosti přesunovaného materiálu Příplatek k cenám za přesun prováděný bez použití mechanizace pro jakoukoliv výšku objektu</t>
  </si>
  <si>
    <t>1774520047</t>
  </si>
  <si>
    <t>https://podminky.urs.cz/item/CS_URS_2023_01/998786181</t>
  </si>
  <si>
    <t>Dokumentace skutečného provedení stavby DSPS STÍNĚNÍ</t>
  </si>
  <si>
    <t>-1853338150</t>
  </si>
  <si>
    <t>013294000</t>
  </si>
  <si>
    <t xml:space="preserve">Výrobní dokumentace vč. zaměření </t>
  </si>
  <si>
    <t>2116312132</t>
  </si>
  <si>
    <t>https://podminky.urs.cz/item/CS_URS_2023_01/013294000</t>
  </si>
  <si>
    <t>-496497829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</si>
</sst>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numFmt numFmtId="165" formatCode="dd\.mm\.yyyy"/>
    <numFmt numFmtId="166" formatCode="#,##0.0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i/>
      <sz val="9"/>
      <color rgb="FF0000FF"/>
      <name val="Arial CE"/>
    </font>
    <font>
      <i/>
      <sz val="8"/>
      <color rgb="FF0000FF"/>
      <name val="Arial CE"/>
    </font>
    <font>
      <sz val="7"/>
      <color rgb="FF969696"/>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28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3"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4"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4"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7"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4"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4"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4"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8" fillId="0" borderId="0" xfId="0" applyFont="1" applyAlignment="1" applyProtection="1">
      <alignment vertical="center" wrapText="1"/>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6" fillId="0" borderId="0" xfId="0" applyFont="1" applyAlignment="1" applyProtection="1">
      <alignment horizontal="left" vertical="center" wrapText="1"/>
    </xf>
    <xf numFmtId="4" fontId="27" fillId="0" borderId="0" xfId="0" applyNumberFormat="1" applyFont="1" applyAlignment="1" applyProtection="1">
      <alignment vertical="center"/>
    </xf>
    <xf numFmtId="0" fontId="27" fillId="0" borderId="0" xfId="0" applyFont="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right" vertical="center"/>
    </xf>
    <xf numFmtId="0" fontId="21" fillId="4" borderId="7" xfId="0" applyFont="1" applyFill="1" applyBorder="1" applyAlignment="1" applyProtection="1">
      <alignment horizontal="center"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0" fontId="0" fillId="0" borderId="0" xfId="0"/>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4" fontId="21" fillId="0" borderId="22" xfId="0" applyNumberFormat="1" applyFont="1" applyBorder="1" applyAlignment="1">
      <alignment vertical="center"/>
    </xf>
  </cellXfs>
  <cellStyles count="2">
    <cellStyle name="Hyperlink" xfId="1" builtinId="8"/>
    <cellStyle name="Normal"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6" Type="http://schemas.openxmlformats.org/officeDocument/2006/relationships/hyperlink" Target="https://podminky.urs.cz/item/CS_URS_2023_01/997013511" TargetMode="External"/><Relationship Id="rId21" Type="http://schemas.openxmlformats.org/officeDocument/2006/relationships/hyperlink" Target="https://podminky.urs.cz/item/CS_URS_2023_01/971035641" TargetMode="External"/><Relationship Id="rId42" Type="http://schemas.openxmlformats.org/officeDocument/2006/relationships/hyperlink" Target="https://podminky.urs.cz/item/CS_URS_2023_01/763131821" TargetMode="External"/><Relationship Id="rId47" Type="http://schemas.openxmlformats.org/officeDocument/2006/relationships/hyperlink" Target="https://podminky.urs.cz/item/CS_URS_2023_01/998763381" TargetMode="External"/><Relationship Id="rId63" Type="http://schemas.openxmlformats.org/officeDocument/2006/relationships/hyperlink" Target="https://podminky.urs.cz/item/CS_URS_2023_01/998776181" TargetMode="External"/><Relationship Id="rId68" Type="http://schemas.openxmlformats.org/officeDocument/2006/relationships/hyperlink" Target="https://podminky.urs.cz/item/CS_URS_2023_01/013254000" TargetMode="External"/><Relationship Id="rId2" Type="http://schemas.openxmlformats.org/officeDocument/2006/relationships/hyperlink" Target="https://podminky.urs.cz/item/CS_URS_2023_01/340236212" TargetMode="External"/><Relationship Id="rId16" Type="http://schemas.openxmlformats.org/officeDocument/2006/relationships/hyperlink" Target="https://podminky.urs.cz/item/CS_URS_2023_01/949101111" TargetMode="External"/><Relationship Id="rId29" Type="http://schemas.openxmlformats.org/officeDocument/2006/relationships/hyperlink" Target="https://podminky.urs.cz/item/CS_URS_2023_01/762511847R" TargetMode="External"/><Relationship Id="rId11" Type="http://schemas.openxmlformats.org/officeDocument/2006/relationships/hyperlink" Target="https://podminky.urs.cz/item/CS_URS_2023_01/619991011" TargetMode="External"/><Relationship Id="rId24" Type="http://schemas.openxmlformats.org/officeDocument/2006/relationships/hyperlink" Target="https://podminky.urs.cz/item/CS_URS_2023_01/997013219" TargetMode="External"/><Relationship Id="rId32" Type="http://schemas.openxmlformats.org/officeDocument/2006/relationships/hyperlink" Target="https://podminky.urs.cz/item/CS_URS_2023_01/998762181" TargetMode="External"/><Relationship Id="rId37" Type="http://schemas.openxmlformats.org/officeDocument/2006/relationships/hyperlink" Target="https://podminky.urs.cz/item/CS_URS_2023_01/763131411" TargetMode="External"/><Relationship Id="rId40" Type="http://schemas.openxmlformats.org/officeDocument/2006/relationships/hyperlink" Target="https://podminky.urs.cz/item/CS_URS_2023_01/763131765" TargetMode="External"/><Relationship Id="rId45" Type="http://schemas.openxmlformats.org/officeDocument/2006/relationships/hyperlink" Target="https://podminky.urs.cz/item/CS_URS_2023_01/763164551" TargetMode="External"/><Relationship Id="rId53" Type="http://schemas.openxmlformats.org/officeDocument/2006/relationships/hyperlink" Target="https://podminky.urs.cz/item/CS_URS_2023_01/766691914" TargetMode="External"/><Relationship Id="rId58" Type="http://schemas.openxmlformats.org/officeDocument/2006/relationships/hyperlink" Target="https://podminky.urs.cz/item/CS_URS_2023_01/998766103" TargetMode="External"/><Relationship Id="rId66" Type="http://schemas.openxmlformats.org/officeDocument/2006/relationships/hyperlink" Target="https://podminky.urs.cz/item/CS_URS_2023_01/784181121" TargetMode="External"/><Relationship Id="rId74" Type="http://schemas.openxmlformats.org/officeDocument/2006/relationships/hyperlink" Target="https://podminky.urs.cz/item/CS_URS_2023_01/091704003" TargetMode="External"/><Relationship Id="rId5" Type="http://schemas.openxmlformats.org/officeDocument/2006/relationships/hyperlink" Target="https://podminky.urs.cz/item/CS_URS_2023_01/612131101" TargetMode="External"/><Relationship Id="rId61" Type="http://schemas.openxmlformats.org/officeDocument/2006/relationships/hyperlink" Target="https://podminky.urs.cz/item/CS_URS_2023_01/776211211" TargetMode="External"/><Relationship Id="rId19" Type="http://schemas.openxmlformats.org/officeDocument/2006/relationships/hyperlink" Target="https://podminky.urs.cz/item/CS_URS_2023_01/971033431" TargetMode="External"/><Relationship Id="rId14" Type="http://schemas.openxmlformats.org/officeDocument/2006/relationships/hyperlink" Target="https://podminky.urs.cz/item/CS_URS_2023_01/619996145" TargetMode="External"/><Relationship Id="rId22" Type="http://schemas.openxmlformats.org/officeDocument/2006/relationships/hyperlink" Target="https://podminky.urs.cz/item/CS_URS_2023_01/977151114" TargetMode="External"/><Relationship Id="rId27" Type="http://schemas.openxmlformats.org/officeDocument/2006/relationships/hyperlink" Target="https://podminky.urs.cz/item/CS_URS_2023_01/997013631" TargetMode="External"/><Relationship Id="rId30" Type="http://schemas.openxmlformats.org/officeDocument/2006/relationships/hyperlink" Target="https://podminky.urs.cz/item/CS_URS_2023_01/762512245" TargetMode="External"/><Relationship Id="rId35" Type="http://schemas.openxmlformats.org/officeDocument/2006/relationships/hyperlink" Target="https://podminky.urs.cz/item/CS_URS_2023_01/763121411" TargetMode="External"/><Relationship Id="rId43" Type="http://schemas.openxmlformats.org/officeDocument/2006/relationships/hyperlink" Target="https://podminky.urs.cz/item/CS_URS_2023_01/763135102" TargetMode="External"/><Relationship Id="rId48" Type="http://schemas.openxmlformats.org/officeDocument/2006/relationships/hyperlink" Target="https://podminky.urs.cz/item/CS_URS_2023_01/766411821" TargetMode="External"/><Relationship Id="rId56" Type="http://schemas.openxmlformats.org/officeDocument/2006/relationships/hyperlink" Target="https://podminky.urs.cz/item/CS_URS_2023_01/766821142" TargetMode="External"/><Relationship Id="rId64" Type="http://schemas.openxmlformats.org/officeDocument/2006/relationships/hyperlink" Target="https://podminky.urs.cz/item/CS_URS_2023_01/784111001" TargetMode="External"/><Relationship Id="rId69" Type="http://schemas.openxmlformats.org/officeDocument/2006/relationships/hyperlink" Target="https://podminky.urs.cz/item/CS_URS_2023_01/030001000" TargetMode="External"/><Relationship Id="rId8" Type="http://schemas.openxmlformats.org/officeDocument/2006/relationships/hyperlink" Target="https://podminky.urs.cz/item/CS_URS_2023_01/612341121" TargetMode="External"/><Relationship Id="rId51" Type="http://schemas.openxmlformats.org/officeDocument/2006/relationships/hyperlink" Target="https://podminky.urs.cz/item/CS_URS_2023_01/766660022" TargetMode="External"/><Relationship Id="rId72" Type="http://schemas.openxmlformats.org/officeDocument/2006/relationships/hyperlink" Target="https://podminky.urs.cz/item/CS_URS_2023_01/091704001" TargetMode="External"/><Relationship Id="rId3" Type="http://schemas.openxmlformats.org/officeDocument/2006/relationships/hyperlink" Target="https://podminky.urs.cz/item/CS_URS_2023_01/340237212" TargetMode="External"/><Relationship Id="rId12" Type="http://schemas.openxmlformats.org/officeDocument/2006/relationships/hyperlink" Target="https://podminky.urs.cz/item/CS_URS_2023_01/619996117" TargetMode="External"/><Relationship Id="rId17" Type="http://schemas.openxmlformats.org/officeDocument/2006/relationships/hyperlink" Target="https://podminky.urs.cz/item/CS_URS_2023_01/952901111" TargetMode="External"/><Relationship Id="rId25" Type="http://schemas.openxmlformats.org/officeDocument/2006/relationships/hyperlink" Target="https://podminky.urs.cz/item/CS_URS_2023_01/997013509" TargetMode="External"/><Relationship Id="rId33" Type="http://schemas.openxmlformats.org/officeDocument/2006/relationships/hyperlink" Target="https://podminky.urs.cz/item/CS_URS_2023_01/763111313" TargetMode="External"/><Relationship Id="rId38" Type="http://schemas.openxmlformats.org/officeDocument/2006/relationships/hyperlink" Target="https://podminky.urs.cz/item/CS_URS_2023_01/763131714" TargetMode="External"/><Relationship Id="rId46" Type="http://schemas.openxmlformats.org/officeDocument/2006/relationships/hyperlink" Target="https://podminky.urs.cz/item/CS_URS_2023_01/998763303" TargetMode="External"/><Relationship Id="rId59" Type="http://schemas.openxmlformats.org/officeDocument/2006/relationships/hyperlink" Target="https://podminky.urs.cz/item/CS_URS_2023_01/998766181" TargetMode="External"/><Relationship Id="rId67" Type="http://schemas.openxmlformats.org/officeDocument/2006/relationships/hyperlink" Target="https://podminky.urs.cz/item/CS_URS_2023_01/784211101" TargetMode="External"/><Relationship Id="rId20" Type="http://schemas.openxmlformats.org/officeDocument/2006/relationships/hyperlink" Target="https://podminky.urs.cz/item/CS_URS_2023_01/971033441" TargetMode="External"/><Relationship Id="rId41" Type="http://schemas.openxmlformats.org/officeDocument/2006/relationships/hyperlink" Target="https://podminky.urs.cz/item/CS_URS_2023_01/763131771" TargetMode="External"/><Relationship Id="rId54" Type="http://schemas.openxmlformats.org/officeDocument/2006/relationships/hyperlink" Target="https://podminky.urs.cz/item/CS_URS_2023_01/766694126" TargetMode="External"/><Relationship Id="rId62" Type="http://schemas.openxmlformats.org/officeDocument/2006/relationships/hyperlink" Target="https://podminky.urs.cz/item/CS_URS_2023_01/998776103" TargetMode="External"/><Relationship Id="rId70" Type="http://schemas.openxmlformats.org/officeDocument/2006/relationships/hyperlink" Target="https://podminky.urs.cz/item/CS_URS_2023_01/045002000" TargetMode="External"/><Relationship Id="rId75" Type="http://schemas.openxmlformats.org/officeDocument/2006/relationships/hyperlink" Target="https://podminky.urs.cz/item/CS_URS_2023_01/091704004" TargetMode="External"/><Relationship Id="rId1" Type="http://schemas.openxmlformats.org/officeDocument/2006/relationships/hyperlink" Target="https://podminky.urs.cz/item/CS_URS_2023_01/317941121" TargetMode="External"/><Relationship Id="rId6" Type="http://schemas.openxmlformats.org/officeDocument/2006/relationships/hyperlink" Target="https://podminky.urs.cz/item/CS_URS_2023_01/612131121" TargetMode="External"/><Relationship Id="rId15" Type="http://schemas.openxmlformats.org/officeDocument/2006/relationships/hyperlink" Target="https://podminky.urs.cz/item/CS_URS_2023_01/642945111" TargetMode="External"/><Relationship Id="rId23" Type="http://schemas.openxmlformats.org/officeDocument/2006/relationships/hyperlink" Target="https://podminky.urs.cz/item/CS_URS_2023_01/997013217" TargetMode="External"/><Relationship Id="rId28" Type="http://schemas.openxmlformats.org/officeDocument/2006/relationships/hyperlink" Target="https://podminky.urs.cz/item/CS_URS_2023_01/998018003" TargetMode="External"/><Relationship Id="rId36" Type="http://schemas.openxmlformats.org/officeDocument/2006/relationships/hyperlink" Target="https://podminky.urs.cz/item/CS_URS_2023_01/763121551" TargetMode="External"/><Relationship Id="rId49" Type="http://schemas.openxmlformats.org/officeDocument/2006/relationships/hyperlink" Target="https://podminky.urs.cz/item/CS_URS_2023_01/766412234" TargetMode="External"/><Relationship Id="rId57" Type="http://schemas.openxmlformats.org/officeDocument/2006/relationships/hyperlink" Target="https://podminky.urs.cz/item/CS_URS_2023_01/766825821" TargetMode="External"/><Relationship Id="rId10" Type="http://schemas.openxmlformats.org/officeDocument/2006/relationships/hyperlink" Target="https://podminky.urs.cz/item/CS_URS_2023_01/612345212" TargetMode="External"/><Relationship Id="rId31" Type="http://schemas.openxmlformats.org/officeDocument/2006/relationships/hyperlink" Target="https://podminky.urs.cz/item/CS_URS_2023_01/998762103" TargetMode="External"/><Relationship Id="rId44" Type="http://schemas.openxmlformats.org/officeDocument/2006/relationships/hyperlink" Target="https://podminky.urs.cz/item/CS_URS_2023_01/763135812" TargetMode="External"/><Relationship Id="rId52" Type="http://schemas.openxmlformats.org/officeDocument/2006/relationships/hyperlink" Target="https://podminky.urs.cz/item/CS_URS_2023_01/766664957" TargetMode="External"/><Relationship Id="rId60" Type="http://schemas.openxmlformats.org/officeDocument/2006/relationships/hyperlink" Target="https://podminky.urs.cz/item/CS_URS_2023_01/776201812" TargetMode="External"/><Relationship Id="rId65" Type="http://schemas.openxmlformats.org/officeDocument/2006/relationships/hyperlink" Target="https://podminky.urs.cz/item/CS_URS_2023_01/784121001" TargetMode="External"/><Relationship Id="rId73" Type="http://schemas.openxmlformats.org/officeDocument/2006/relationships/hyperlink" Target="https://podminky.urs.cz/item/CS_URS_2023_01/091704002" TargetMode="External"/><Relationship Id="rId4" Type="http://schemas.openxmlformats.org/officeDocument/2006/relationships/hyperlink" Target="https://podminky.urs.cz/item/CS_URS_2023_01/340271045" TargetMode="External"/><Relationship Id="rId9" Type="http://schemas.openxmlformats.org/officeDocument/2006/relationships/hyperlink" Target="https://podminky.urs.cz/item/CS_URS_2023_01/612345211" TargetMode="External"/><Relationship Id="rId13" Type="http://schemas.openxmlformats.org/officeDocument/2006/relationships/hyperlink" Target="https://podminky.urs.cz/item/CS_URS_2023_01/619996125" TargetMode="External"/><Relationship Id="rId18" Type="http://schemas.openxmlformats.org/officeDocument/2006/relationships/hyperlink" Target="https://podminky.urs.cz/item/CS_URS_2023_01/971033331" TargetMode="External"/><Relationship Id="rId39" Type="http://schemas.openxmlformats.org/officeDocument/2006/relationships/hyperlink" Target="https://podminky.urs.cz/item/CS_URS_2023_01/763131751" TargetMode="External"/><Relationship Id="rId34" Type="http://schemas.openxmlformats.org/officeDocument/2006/relationships/hyperlink" Target="https://podminky.urs.cz/item/CS_URS_2023_01/763111811" TargetMode="External"/><Relationship Id="rId50" Type="http://schemas.openxmlformats.org/officeDocument/2006/relationships/hyperlink" Target="https://podminky.urs.cz/item/CS_URS_2023_01/766441812" TargetMode="External"/><Relationship Id="rId55" Type="http://schemas.openxmlformats.org/officeDocument/2006/relationships/hyperlink" Target="https://podminky.urs.cz/item/CS_URS_2023_01/766821112" TargetMode="External"/><Relationship Id="rId76" Type="http://schemas.openxmlformats.org/officeDocument/2006/relationships/drawing" Target="../drawings/drawing2.xml"/><Relationship Id="rId7" Type="http://schemas.openxmlformats.org/officeDocument/2006/relationships/hyperlink" Target="https://podminky.urs.cz/item/CS_URS_2023_01/612142001" TargetMode="External"/><Relationship Id="rId71" Type="http://schemas.openxmlformats.org/officeDocument/2006/relationships/hyperlink" Target="https://podminky.urs.cz/item/CS_URS_2023_01/070001000"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podminky.urs.cz/item/CS_URS_2023_01/722173916" TargetMode="External"/><Relationship Id="rId13" Type="http://schemas.openxmlformats.org/officeDocument/2006/relationships/hyperlink" Target="https://podminky.urs.cz/item/CS_URS_2023_01/HZS2491" TargetMode="External"/><Relationship Id="rId3" Type="http://schemas.openxmlformats.org/officeDocument/2006/relationships/hyperlink" Target="https://podminky.urs.cz/item/CS_URS_2023_01/998721103" TargetMode="External"/><Relationship Id="rId7" Type="http://schemas.openxmlformats.org/officeDocument/2006/relationships/hyperlink" Target="https://podminky.urs.cz/item/CS_URS_2023_01/722173236" TargetMode="External"/><Relationship Id="rId12" Type="http://schemas.openxmlformats.org/officeDocument/2006/relationships/hyperlink" Target="https://podminky.urs.cz/item/CS_URS_2023_01/998722181" TargetMode="External"/><Relationship Id="rId2" Type="http://schemas.openxmlformats.org/officeDocument/2006/relationships/hyperlink" Target="https://podminky.urs.cz/item/CS_URS_2023_01/721229111" TargetMode="External"/><Relationship Id="rId16" Type="http://schemas.openxmlformats.org/officeDocument/2006/relationships/drawing" Target="../drawings/drawing3.xml"/><Relationship Id="rId1" Type="http://schemas.openxmlformats.org/officeDocument/2006/relationships/hyperlink" Target="https://podminky.urs.cz/item/CS_URS_2023_01/721194105" TargetMode="External"/><Relationship Id="rId6" Type="http://schemas.openxmlformats.org/officeDocument/2006/relationships/hyperlink" Target="https://podminky.urs.cz/item/CS_URS_2023_01/722173234" TargetMode="External"/><Relationship Id="rId11" Type="http://schemas.openxmlformats.org/officeDocument/2006/relationships/hyperlink" Target="https://podminky.urs.cz/item/CS_URS_2023_01/998722103" TargetMode="External"/><Relationship Id="rId5" Type="http://schemas.openxmlformats.org/officeDocument/2006/relationships/hyperlink" Target="https://podminky.urs.cz/item/CS_URS_2023_01/722171916" TargetMode="External"/><Relationship Id="rId15" Type="http://schemas.openxmlformats.org/officeDocument/2006/relationships/hyperlink" Target="https://podminky.urs.cz/item/CS_URS_2023_01/044002000" TargetMode="External"/><Relationship Id="rId10" Type="http://schemas.openxmlformats.org/officeDocument/2006/relationships/hyperlink" Target="https://podminky.urs.cz/item/CS_URS_2023_01/722290234" TargetMode="External"/><Relationship Id="rId4" Type="http://schemas.openxmlformats.org/officeDocument/2006/relationships/hyperlink" Target="https://podminky.urs.cz/item/CS_URS_2023_01/998721181" TargetMode="External"/><Relationship Id="rId9" Type="http://schemas.openxmlformats.org/officeDocument/2006/relationships/hyperlink" Target="https://podminky.urs.cz/item/CS_URS_2023_01/722290215" TargetMode="External"/><Relationship Id="rId14" Type="http://schemas.openxmlformats.org/officeDocument/2006/relationships/hyperlink" Target="https://podminky.urs.cz/item/CS_URS_2023_01/013254000"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https://podminky.urs.cz/item/CS_URS_2023_01/HZS2491"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hyperlink" Target="https://podminky.urs.cz/item/CS_URS_2023_01/092203000" TargetMode="External"/><Relationship Id="rId1" Type="http://schemas.openxmlformats.org/officeDocument/2006/relationships/hyperlink" Target="https://podminky.urs.cz/item/CS_URS_2023_01/HZS2491"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hyperlink" Target="https://podminky.urs.cz/item/CS_URS_2023_01/HZS2491"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s://podminky.urs.cz/item/CS_URS_2023_01/998786181" TargetMode="External"/><Relationship Id="rId7" Type="http://schemas.openxmlformats.org/officeDocument/2006/relationships/drawing" Target="../drawings/drawing7.xml"/><Relationship Id="rId2" Type="http://schemas.openxmlformats.org/officeDocument/2006/relationships/hyperlink" Target="https://podminky.urs.cz/item/CS_URS_2023_01/998786103" TargetMode="External"/><Relationship Id="rId1" Type="http://schemas.openxmlformats.org/officeDocument/2006/relationships/hyperlink" Target="https://podminky.urs.cz/item/CS_URS_2023_01/786614003" TargetMode="External"/><Relationship Id="rId6" Type="http://schemas.openxmlformats.org/officeDocument/2006/relationships/hyperlink" Target="https://podminky.urs.cz/item/CS_URS_2023_01/092203000" TargetMode="External"/><Relationship Id="rId5" Type="http://schemas.openxmlformats.org/officeDocument/2006/relationships/hyperlink" Target="https://podminky.urs.cz/item/CS_URS_2023_01/013294000" TargetMode="External"/><Relationship Id="rId4" Type="http://schemas.openxmlformats.org/officeDocument/2006/relationships/hyperlink" Target="https://podminky.urs.cz/item/CS_URS_2023_01/013254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M62"/>
  <sheetViews>
    <sheetView showGridLines="0" topLeftCell="A43" workbookViewId="0">
      <selection activeCell="AH10" sqref="AH10"/>
    </sheetView>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6" t="s">
        <v>0</v>
      </c>
      <c r="AZ1" s="16" t="s">
        <v>1</v>
      </c>
      <c r="BA1" s="16" t="s">
        <v>2</v>
      </c>
      <c r="BB1" s="16" t="s">
        <v>3</v>
      </c>
      <c r="BT1" s="16" t="s">
        <v>4</v>
      </c>
      <c r="BU1" s="16" t="s">
        <v>4</v>
      </c>
      <c r="BV1" s="16" t="s">
        <v>5</v>
      </c>
    </row>
    <row r="2" spans="1:74" s="1" customFormat="1" ht="36.950000000000003" customHeight="1">
      <c r="AR2" s="264"/>
      <c r="AS2" s="264"/>
      <c r="AT2" s="264"/>
      <c r="AU2" s="264"/>
      <c r="AV2" s="264"/>
      <c r="AW2" s="264"/>
      <c r="AX2" s="264"/>
      <c r="AY2" s="264"/>
      <c r="AZ2" s="264"/>
      <c r="BA2" s="264"/>
      <c r="BB2" s="264"/>
      <c r="BC2" s="264"/>
      <c r="BD2" s="264"/>
      <c r="BE2" s="264"/>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6</v>
      </c>
    </row>
    <row r="5" spans="1:74" s="1" customFormat="1" ht="12" customHeight="1">
      <c r="B5" s="21"/>
      <c r="C5" s="22"/>
      <c r="D5" s="26" t="s">
        <v>12</v>
      </c>
      <c r="E5" s="22"/>
      <c r="F5" s="22"/>
      <c r="G5" s="22"/>
      <c r="H5" s="22"/>
      <c r="I5" s="22"/>
      <c r="J5" s="22"/>
      <c r="K5" s="272" t="s">
        <v>13</v>
      </c>
      <c r="L5" s="273"/>
      <c r="M5" s="273"/>
      <c r="N5" s="273"/>
      <c r="O5" s="273"/>
      <c r="P5" s="273"/>
      <c r="Q5" s="273"/>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2"/>
      <c r="AQ5" s="22"/>
      <c r="AR5" s="20"/>
      <c r="BE5" s="269" t="s">
        <v>14</v>
      </c>
      <c r="BS5" s="17" t="s">
        <v>6</v>
      </c>
    </row>
    <row r="6" spans="1:74" s="1" customFormat="1" ht="36.950000000000003" customHeight="1">
      <c r="B6" s="21"/>
      <c r="C6" s="22"/>
      <c r="D6" s="28" t="s">
        <v>15</v>
      </c>
      <c r="E6" s="22"/>
      <c r="F6" s="22"/>
      <c r="G6" s="22"/>
      <c r="H6" s="22"/>
      <c r="I6" s="22"/>
      <c r="J6" s="22"/>
      <c r="K6" s="274" t="s">
        <v>16</v>
      </c>
      <c r="L6" s="273"/>
      <c r="M6" s="273"/>
      <c r="N6" s="273"/>
      <c r="O6" s="273"/>
      <c r="P6" s="273"/>
      <c r="Q6" s="273"/>
      <c r="R6" s="273"/>
      <c r="S6" s="273"/>
      <c r="T6" s="273"/>
      <c r="U6" s="273"/>
      <c r="V6" s="273"/>
      <c r="W6" s="273"/>
      <c r="X6" s="273"/>
      <c r="Y6" s="273"/>
      <c r="Z6" s="273"/>
      <c r="AA6" s="273"/>
      <c r="AB6" s="273"/>
      <c r="AC6" s="273"/>
      <c r="AD6" s="273"/>
      <c r="AE6" s="273"/>
      <c r="AF6" s="273"/>
      <c r="AG6" s="273"/>
      <c r="AH6" s="273"/>
      <c r="AI6" s="273"/>
      <c r="AJ6" s="273"/>
      <c r="AK6" s="273"/>
      <c r="AL6" s="273"/>
      <c r="AM6" s="273"/>
      <c r="AN6" s="273"/>
      <c r="AO6" s="273"/>
      <c r="AP6" s="22"/>
      <c r="AQ6" s="22"/>
      <c r="AR6" s="20"/>
      <c r="BE6" s="270"/>
      <c r="BS6" s="17" t="s">
        <v>6</v>
      </c>
    </row>
    <row r="7" spans="1:74" s="1" customFormat="1" ht="12" customHeight="1">
      <c r="B7" s="21"/>
      <c r="C7" s="22"/>
      <c r="D7" s="29" t="s">
        <v>17</v>
      </c>
      <c r="E7" s="22"/>
      <c r="F7" s="22"/>
      <c r="G7" s="22"/>
      <c r="H7" s="22"/>
      <c r="I7" s="22"/>
      <c r="J7" s="22"/>
      <c r="K7" s="27" t="s">
        <v>18</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19</v>
      </c>
      <c r="AL7" s="22"/>
      <c r="AM7" s="22"/>
      <c r="AN7" s="27" t="s">
        <v>18</v>
      </c>
      <c r="AO7" s="22"/>
      <c r="AP7" s="22"/>
      <c r="AQ7" s="22"/>
      <c r="AR7" s="20"/>
      <c r="BE7" s="270"/>
      <c r="BS7" s="17" t="s">
        <v>6</v>
      </c>
    </row>
    <row r="8" spans="1:74" s="1" customFormat="1" ht="12" customHeight="1">
      <c r="B8" s="21"/>
      <c r="C8" s="22"/>
      <c r="D8" s="29"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22</v>
      </c>
      <c r="AL8" s="22"/>
      <c r="AM8" s="22"/>
      <c r="AN8" s="30" t="s">
        <v>23</v>
      </c>
      <c r="AO8" s="22"/>
      <c r="AP8" s="22"/>
      <c r="AQ8" s="22"/>
      <c r="AR8" s="20"/>
      <c r="BE8" s="270"/>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70"/>
      <c r="BS9" s="17" t="s">
        <v>6</v>
      </c>
    </row>
    <row r="10" spans="1:74" s="1" customFormat="1" ht="12" customHeight="1">
      <c r="B10" s="21"/>
      <c r="C10" s="22"/>
      <c r="D10" s="29"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25</v>
      </c>
      <c r="AL10" s="22"/>
      <c r="AM10" s="22"/>
      <c r="AN10" s="27" t="s">
        <v>26</v>
      </c>
      <c r="AO10" s="22"/>
      <c r="AP10" s="22"/>
      <c r="AQ10" s="22"/>
      <c r="AR10" s="20"/>
      <c r="BE10" s="270"/>
      <c r="BS10" s="17" t="s">
        <v>6</v>
      </c>
    </row>
    <row r="11" spans="1:74" s="1" customFormat="1" ht="18.399999999999999"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28</v>
      </c>
      <c r="AL11" s="22"/>
      <c r="AM11" s="22"/>
      <c r="AN11" s="27" t="s">
        <v>29</v>
      </c>
      <c r="AO11" s="22"/>
      <c r="AP11" s="22"/>
      <c r="AQ11" s="22"/>
      <c r="AR11" s="20"/>
      <c r="BE11" s="270"/>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70"/>
      <c r="BS12" s="17" t="s">
        <v>6</v>
      </c>
    </row>
    <row r="13" spans="1:74" s="1" customFormat="1" ht="12" customHeight="1">
      <c r="B13" s="21"/>
      <c r="C13" s="22"/>
      <c r="D13" s="29" t="s">
        <v>30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25</v>
      </c>
      <c r="AL13" s="22"/>
      <c r="AM13" s="22"/>
      <c r="AN13" s="31" t="s">
        <v>31</v>
      </c>
      <c r="AO13" s="22"/>
      <c r="AP13" s="22"/>
      <c r="AQ13" s="22"/>
      <c r="AR13" s="20"/>
      <c r="BE13" s="270"/>
      <c r="BS13" s="17" t="s">
        <v>6</v>
      </c>
    </row>
    <row r="14" spans="1:74" ht="12.75">
      <c r="B14" s="21"/>
      <c r="C14" s="22"/>
      <c r="D14" s="22"/>
      <c r="E14" s="275" t="s">
        <v>31</v>
      </c>
      <c r="F14" s="276"/>
      <c r="G14" s="276"/>
      <c r="H14" s="276"/>
      <c r="I14" s="276"/>
      <c r="J14" s="276"/>
      <c r="K14" s="276"/>
      <c r="L14" s="276"/>
      <c r="M14" s="276"/>
      <c r="N14" s="276"/>
      <c r="O14" s="276"/>
      <c r="P14" s="276"/>
      <c r="Q14" s="276"/>
      <c r="R14" s="276"/>
      <c r="S14" s="276"/>
      <c r="T14" s="276"/>
      <c r="U14" s="276"/>
      <c r="V14" s="276"/>
      <c r="W14" s="276"/>
      <c r="X14" s="276"/>
      <c r="Y14" s="276"/>
      <c r="Z14" s="276"/>
      <c r="AA14" s="276"/>
      <c r="AB14" s="276"/>
      <c r="AC14" s="276"/>
      <c r="AD14" s="276"/>
      <c r="AE14" s="276"/>
      <c r="AF14" s="276"/>
      <c r="AG14" s="276"/>
      <c r="AH14" s="276"/>
      <c r="AI14" s="276"/>
      <c r="AJ14" s="276"/>
      <c r="AK14" s="29" t="s">
        <v>28</v>
      </c>
      <c r="AL14" s="22"/>
      <c r="AM14" s="22"/>
      <c r="AN14" s="31" t="s">
        <v>31</v>
      </c>
      <c r="AO14" s="22"/>
      <c r="AP14" s="22"/>
      <c r="AQ14" s="22"/>
      <c r="AR14" s="20"/>
      <c r="BE14" s="270"/>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70"/>
      <c r="BS15" s="17" t="s">
        <v>4</v>
      </c>
    </row>
    <row r="16" spans="1:74" s="1" customFormat="1" ht="12" customHeight="1">
      <c r="B16" s="21"/>
      <c r="C16" s="22"/>
      <c r="D16" s="29" t="s">
        <v>32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25</v>
      </c>
      <c r="AL16" s="22"/>
      <c r="AM16" s="22"/>
      <c r="AN16" s="27" t="s">
        <v>33</v>
      </c>
      <c r="AO16" s="22"/>
      <c r="AP16" s="22"/>
      <c r="AQ16" s="22"/>
      <c r="AR16" s="20"/>
      <c r="BE16" s="270"/>
      <c r="BS16" s="17" t="s">
        <v>4</v>
      </c>
    </row>
    <row r="17" spans="1:71" s="1" customFormat="1" ht="18.399999999999999" customHeight="1">
      <c r="B17" s="21"/>
      <c r="C17" s="22"/>
      <c r="D17" s="22"/>
      <c r="E17" s="27" t="s">
        <v>34</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28</v>
      </c>
      <c r="AL17" s="22"/>
      <c r="AM17" s="22"/>
      <c r="AN17" s="27" t="s">
        <v>35</v>
      </c>
      <c r="AO17" s="22"/>
      <c r="AP17" s="22"/>
      <c r="AQ17" s="22"/>
      <c r="AR17" s="20"/>
      <c r="BE17" s="270"/>
      <c r="BS17" s="17" t="s">
        <v>36</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70"/>
      <c r="BS18" s="17" t="s">
        <v>6</v>
      </c>
    </row>
    <row r="19" spans="1:71" s="1" customFormat="1" ht="12" customHeight="1">
      <c r="B19" s="21"/>
      <c r="C19" s="22"/>
      <c r="D19" s="29" t="s">
        <v>37</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25</v>
      </c>
      <c r="AL19" s="22"/>
      <c r="AM19" s="22"/>
      <c r="AN19" s="27" t="s">
        <v>33</v>
      </c>
      <c r="AO19" s="22"/>
      <c r="AP19" s="22"/>
      <c r="AQ19" s="22"/>
      <c r="AR19" s="20"/>
      <c r="BE19" s="270"/>
      <c r="BS19" s="17" t="s">
        <v>6</v>
      </c>
    </row>
    <row r="20" spans="1:71" s="1" customFormat="1" ht="18.399999999999999" customHeight="1">
      <c r="B20" s="21"/>
      <c r="C20" s="22"/>
      <c r="D20" s="22"/>
      <c r="E20" s="27" t="s">
        <v>34</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28</v>
      </c>
      <c r="AL20" s="22"/>
      <c r="AM20" s="22"/>
      <c r="AN20" s="27" t="s">
        <v>35</v>
      </c>
      <c r="AO20" s="22"/>
      <c r="AP20" s="22"/>
      <c r="AQ20" s="22"/>
      <c r="AR20" s="20"/>
      <c r="BE20" s="270"/>
      <c r="BS20" s="17" t="s">
        <v>4</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70"/>
    </row>
    <row r="22" spans="1:71" s="1" customFormat="1" ht="12" customHeight="1">
      <c r="B22" s="21"/>
      <c r="C22" s="22"/>
      <c r="D22" s="29" t="s">
        <v>38</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70"/>
    </row>
    <row r="23" spans="1:71" s="1" customFormat="1" ht="47.25" customHeight="1">
      <c r="B23" s="21"/>
      <c r="C23" s="22"/>
      <c r="D23" s="22"/>
      <c r="E23" s="277" t="s">
        <v>39</v>
      </c>
      <c r="F23" s="277"/>
      <c r="G23" s="277"/>
      <c r="H23" s="277"/>
      <c r="I23" s="277"/>
      <c r="J23" s="277"/>
      <c r="K23" s="277"/>
      <c r="L23" s="277"/>
      <c r="M23" s="277"/>
      <c r="N23" s="277"/>
      <c r="O23" s="277"/>
      <c r="P23" s="277"/>
      <c r="Q23" s="277"/>
      <c r="R23" s="277"/>
      <c r="S23" s="277"/>
      <c r="T23" s="277"/>
      <c r="U23" s="277"/>
      <c r="V23" s="277"/>
      <c r="W23" s="277"/>
      <c r="X23" s="277"/>
      <c r="Y23" s="277"/>
      <c r="Z23" s="277"/>
      <c r="AA23" s="277"/>
      <c r="AB23" s="277"/>
      <c r="AC23" s="277"/>
      <c r="AD23" s="277"/>
      <c r="AE23" s="277"/>
      <c r="AF23" s="277"/>
      <c r="AG23" s="277"/>
      <c r="AH23" s="277"/>
      <c r="AI23" s="277"/>
      <c r="AJ23" s="277"/>
      <c r="AK23" s="277"/>
      <c r="AL23" s="277"/>
      <c r="AM23" s="277"/>
      <c r="AN23" s="277"/>
      <c r="AO23" s="22"/>
      <c r="AP23" s="22"/>
      <c r="AQ23" s="22"/>
      <c r="AR23" s="20"/>
      <c r="BE23" s="270"/>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70"/>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70"/>
    </row>
    <row r="26" spans="1:71" s="2" customFormat="1" ht="25.9" customHeight="1">
      <c r="A26" s="34"/>
      <c r="B26" s="35"/>
      <c r="C26" s="36"/>
      <c r="D26" s="37" t="s">
        <v>40</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61">
        <f>ROUND(AG54,2)</f>
        <v>334635</v>
      </c>
      <c r="AL26" s="262"/>
      <c r="AM26" s="262"/>
      <c r="AN26" s="262"/>
      <c r="AO26" s="262"/>
      <c r="AP26" s="36"/>
      <c r="AQ26" s="36"/>
      <c r="AR26" s="39"/>
      <c r="BE26" s="270"/>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70"/>
    </row>
    <row r="28" spans="1:71" s="2" customFormat="1" ht="12.75">
      <c r="A28" s="34"/>
      <c r="B28" s="35"/>
      <c r="C28" s="36"/>
      <c r="D28" s="36"/>
      <c r="E28" s="36"/>
      <c r="F28" s="36"/>
      <c r="G28" s="36"/>
      <c r="H28" s="36"/>
      <c r="I28" s="36"/>
      <c r="J28" s="36"/>
      <c r="K28" s="36"/>
      <c r="L28" s="263" t="s">
        <v>41</v>
      </c>
      <c r="M28" s="263"/>
      <c r="N28" s="263"/>
      <c r="O28" s="263"/>
      <c r="P28" s="263"/>
      <c r="Q28" s="36"/>
      <c r="R28" s="36"/>
      <c r="S28" s="36"/>
      <c r="T28" s="36"/>
      <c r="U28" s="36"/>
      <c r="V28" s="36"/>
      <c r="W28" s="263" t="s">
        <v>42</v>
      </c>
      <c r="X28" s="263"/>
      <c r="Y28" s="263"/>
      <c r="Z28" s="263"/>
      <c r="AA28" s="263"/>
      <c r="AB28" s="263"/>
      <c r="AC28" s="263"/>
      <c r="AD28" s="263"/>
      <c r="AE28" s="263"/>
      <c r="AF28" s="36"/>
      <c r="AG28" s="36"/>
      <c r="AH28" s="36"/>
      <c r="AI28" s="36"/>
      <c r="AJ28" s="36"/>
      <c r="AK28" s="263" t="s">
        <v>43</v>
      </c>
      <c r="AL28" s="263"/>
      <c r="AM28" s="263"/>
      <c r="AN28" s="263"/>
      <c r="AO28" s="263"/>
      <c r="AP28" s="36"/>
      <c r="AQ28" s="36"/>
      <c r="AR28" s="39"/>
      <c r="BE28" s="270"/>
    </row>
    <row r="29" spans="1:71" s="3" customFormat="1" ht="14.45" customHeight="1">
      <c r="B29" s="40"/>
      <c r="C29" s="41"/>
      <c r="D29" s="29" t="s">
        <v>44</v>
      </c>
      <c r="E29" s="41"/>
      <c r="F29" s="29" t="s">
        <v>45</v>
      </c>
      <c r="G29" s="41"/>
      <c r="H29" s="41"/>
      <c r="I29" s="41"/>
      <c r="J29" s="41"/>
      <c r="K29" s="41"/>
      <c r="L29" s="257">
        <v>0.21</v>
      </c>
      <c r="M29" s="256"/>
      <c r="N29" s="256"/>
      <c r="O29" s="256"/>
      <c r="P29" s="256"/>
      <c r="Q29" s="41"/>
      <c r="R29" s="41"/>
      <c r="S29" s="41"/>
      <c r="T29" s="41"/>
      <c r="U29" s="41"/>
      <c r="V29" s="41"/>
      <c r="W29" s="255">
        <f>ROUND(AZ54, 2)</f>
        <v>334635</v>
      </c>
      <c r="X29" s="256"/>
      <c r="Y29" s="256"/>
      <c r="Z29" s="256"/>
      <c r="AA29" s="256"/>
      <c r="AB29" s="256"/>
      <c r="AC29" s="256"/>
      <c r="AD29" s="256"/>
      <c r="AE29" s="256"/>
      <c r="AF29" s="41"/>
      <c r="AG29" s="41"/>
      <c r="AH29" s="41"/>
      <c r="AI29" s="41"/>
      <c r="AJ29" s="41"/>
      <c r="AK29" s="255">
        <f>ROUND(AV54, 2)</f>
        <v>70273.350000000006</v>
      </c>
      <c r="AL29" s="256"/>
      <c r="AM29" s="256"/>
      <c r="AN29" s="256"/>
      <c r="AO29" s="256"/>
      <c r="AP29" s="41"/>
      <c r="AQ29" s="41"/>
      <c r="AR29" s="42"/>
      <c r="BE29" s="271"/>
    </row>
    <row r="30" spans="1:71" s="3" customFormat="1" ht="14.45" customHeight="1">
      <c r="B30" s="40"/>
      <c r="C30" s="41"/>
      <c r="D30" s="41"/>
      <c r="E30" s="41"/>
      <c r="F30" s="29" t="s">
        <v>46</v>
      </c>
      <c r="G30" s="41"/>
      <c r="H30" s="41"/>
      <c r="I30" s="41"/>
      <c r="J30" s="41"/>
      <c r="K30" s="41"/>
      <c r="L30" s="257">
        <v>0.15</v>
      </c>
      <c r="M30" s="256"/>
      <c r="N30" s="256"/>
      <c r="O30" s="256"/>
      <c r="P30" s="256"/>
      <c r="Q30" s="41"/>
      <c r="R30" s="41"/>
      <c r="S30" s="41"/>
      <c r="T30" s="41"/>
      <c r="U30" s="41"/>
      <c r="V30" s="41"/>
      <c r="W30" s="255">
        <f>ROUND(BA54, 2)</f>
        <v>0</v>
      </c>
      <c r="X30" s="256"/>
      <c r="Y30" s="256"/>
      <c r="Z30" s="256"/>
      <c r="AA30" s="256"/>
      <c r="AB30" s="256"/>
      <c r="AC30" s="256"/>
      <c r="AD30" s="256"/>
      <c r="AE30" s="256"/>
      <c r="AF30" s="41"/>
      <c r="AG30" s="41"/>
      <c r="AH30" s="41"/>
      <c r="AI30" s="41"/>
      <c r="AJ30" s="41"/>
      <c r="AK30" s="255">
        <f>ROUND(AW54, 2)</f>
        <v>0</v>
      </c>
      <c r="AL30" s="256"/>
      <c r="AM30" s="256"/>
      <c r="AN30" s="256"/>
      <c r="AO30" s="256"/>
      <c r="AP30" s="41"/>
      <c r="AQ30" s="41"/>
      <c r="AR30" s="42"/>
      <c r="BE30" s="271"/>
    </row>
    <row r="31" spans="1:71" s="3" customFormat="1" ht="14.45" hidden="1" customHeight="1">
      <c r="B31" s="40"/>
      <c r="C31" s="41"/>
      <c r="D31" s="41"/>
      <c r="E31" s="41"/>
      <c r="F31" s="29" t="s">
        <v>47</v>
      </c>
      <c r="G31" s="41"/>
      <c r="H31" s="41"/>
      <c r="I31" s="41"/>
      <c r="J31" s="41"/>
      <c r="K31" s="41"/>
      <c r="L31" s="257">
        <v>0.21</v>
      </c>
      <c r="M31" s="256"/>
      <c r="N31" s="256"/>
      <c r="O31" s="256"/>
      <c r="P31" s="256"/>
      <c r="Q31" s="41"/>
      <c r="R31" s="41"/>
      <c r="S31" s="41"/>
      <c r="T31" s="41"/>
      <c r="U31" s="41"/>
      <c r="V31" s="41"/>
      <c r="W31" s="255">
        <f>ROUND(BB54, 2)</f>
        <v>0</v>
      </c>
      <c r="X31" s="256"/>
      <c r="Y31" s="256"/>
      <c r="Z31" s="256"/>
      <c r="AA31" s="256"/>
      <c r="AB31" s="256"/>
      <c r="AC31" s="256"/>
      <c r="AD31" s="256"/>
      <c r="AE31" s="256"/>
      <c r="AF31" s="41"/>
      <c r="AG31" s="41"/>
      <c r="AH31" s="41"/>
      <c r="AI31" s="41"/>
      <c r="AJ31" s="41"/>
      <c r="AK31" s="255">
        <v>0</v>
      </c>
      <c r="AL31" s="256"/>
      <c r="AM31" s="256"/>
      <c r="AN31" s="256"/>
      <c r="AO31" s="256"/>
      <c r="AP31" s="41"/>
      <c r="AQ31" s="41"/>
      <c r="AR31" s="42"/>
      <c r="BE31" s="271"/>
    </row>
    <row r="32" spans="1:71" s="3" customFormat="1" ht="14.45" hidden="1" customHeight="1">
      <c r="B32" s="40"/>
      <c r="C32" s="41"/>
      <c r="D32" s="41"/>
      <c r="E32" s="41"/>
      <c r="F32" s="29" t="s">
        <v>48</v>
      </c>
      <c r="G32" s="41"/>
      <c r="H32" s="41"/>
      <c r="I32" s="41"/>
      <c r="J32" s="41"/>
      <c r="K32" s="41"/>
      <c r="L32" s="257">
        <v>0.15</v>
      </c>
      <c r="M32" s="256"/>
      <c r="N32" s="256"/>
      <c r="O32" s="256"/>
      <c r="P32" s="256"/>
      <c r="Q32" s="41"/>
      <c r="R32" s="41"/>
      <c r="S32" s="41"/>
      <c r="T32" s="41"/>
      <c r="U32" s="41"/>
      <c r="V32" s="41"/>
      <c r="W32" s="255">
        <f>ROUND(BC54, 2)</f>
        <v>0</v>
      </c>
      <c r="X32" s="256"/>
      <c r="Y32" s="256"/>
      <c r="Z32" s="256"/>
      <c r="AA32" s="256"/>
      <c r="AB32" s="256"/>
      <c r="AC32" s="256"/>
      <c r="AD32" s="256"/>
      <c r="AE32" s="256"/>
      <c r="AF32" s="41"/>
      <c r="AG32" s="41"/>
      <c r="AH32" s="41"/>
      <c r="AI32" s="41"/>
      <c r="AJ32" s="41"/>
      <c r="AK32" s="255">
        <v>0</v>
      </c>
      <c r="AL32" s="256"/>
      <c r="AM32" s="256"/>
      <c r="AN32" s="256"/>
      <c r="AO32" s="256"/>
      <c r="AP32" s="41"/>
      <c r="AQ32" s="41"/>
      <c r="AR32" s="42"/>
      <c r="BE32" s="271"/>
    </row>
    <row r="33" spans="1:57" s="3" customFormat="1" ht="14.45" hidden="1" customHeight="1">
      <c r="B33" s="40"/>
      <c r="C33" s="41"/>
      <c r="D33" s="41"/>
      <c r="E33" s="41"/>
      <c r="F33" s="29" t="s">
        <v>49</v>
      </c>
      <c r="G33" s="41"/>
      <c r="H33" s="41"/>
      <c r="I33" s="41"/>
      <c r="J33" s="41"/>
      <c r="K33" s="41"/>
      <c r="L33" s="257">
        <v>0</v>
      </c>
      <c r="M33" s="256"/>
      <c r="N33" s="256"/>
      <c r="O33" s="256"/>
      <c r="P33" s="256"/>
      <c r="Q33" s="41"/>
      <c r="R33" s="41"/>
      <c r="S33" s="41"/>
      <c r="T33" s="41"/>
      <c r="U33" s="41"/>
      <c r="V33" s="41"/>
      <c r="W33" s="255">
        <f>ROUND(BD54, 2)</f>
        <v>0</v>
      </c>
      <c r="X33" s="256"/>
      <c r="Y33" s="256"/>
      <c r="Z33" s="256"/>
      <c r="AA33" s="256"/>
      <c r="AB33" s="256"/>
      <c r="AC33" s="256"/>
      <c r="AD33" s="256"/>
      <c r="AE33" s="256"/>
      <c r="AF33" s="41"/>
      <c r="AG33" s="41"/>
      <c r="AH33" s="41"/>
      <c r="AI33" s="41"/>
      <c r="AJ33" s="41"/>
      <c r="AK33" s="255">
        <v>0</v>
      </c>
      <c r="AL33" s="256"/>
      <c r="AM33" s="256"/>
      <c r="AN33" s="256"/>
      <c r="AO33" s="256"/>
      <c r="AP33" s="41"/>
      <c r="AQ33" s="41"/>
      <c r="AR33" s="42"/>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34"/>
    </row>
    <row r="35" spans="1:57" s="2" customFormat="1" ht="25.9" customHeight="1">
      <c r="A35" s="34"/>
      <c r="B35" s="35"/>
      <c r="C35" s="43"/>
      <c r="D35" s="44" t="s">
        <v>50</v>
      </c>
      <c r="E35" s="45"/>
      <c r="F35" s="45"/>
      <c r="G35" s="45"/>
      <c r="H35" s="45"/>
      <c r="I35" s="45"/>
      <c r="J35" s="45"/>
      <c r="K35" s="45"/>
      <c r="L35" s="45"/>
      <c r="M35" s="45"/>
      <c r="N35" s="45"/>
      <c r="O35" s="45"/>
      <c r="P35" s="45"/>
      <c r="Q35" s="45"/>
      <c r="R35" s="45"/>
      <c r="S35" s="45"/>
      <c r="T35" s="46" t="s">
        <v>51</v>
      </c>
      <c r="U35" s="45"/>
      <c r="V35" s="45"/>
      <c r="W35" s="45"/>
      <c r="X35" s="268" t="s">
        <v>52</v>
      </c>
      <c r="Y35" s="266"/>
      <c r="Z35" s="266"/>
      <c r="AA35" s="266"/>
      <c r="AB35" s="266"/>
      <c r="AC35" s="45"/>
      <c r="AD35" s="45"/>
      <c r="AE35" s="45"/>
      <c r="AF35" s="45"/>
      <c r="AG35" s="45"/>
      <c r="AH35" s="45"/>
      <c r="AI35" s="45"/>
      <c r="AJ35" s="45"/>
      <c r="AK35" s="265">
        <f>SUM(AK26:AK33)</f>
        <v>404908.35</v>
      </c>
      <c r="AL35" s="266"/>
      <c r="AM35" s="266"/>
      <c r="AN35" s="266"/>
      <c r="AO35" s="267"/>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6.95" customHeight="1">
      <c r="A37" s="34"/>
      <c r="B37" s="47"/>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39"/>
      <c r="BE37" s="34"/>
    </row>
    <row r="41" spans="1:57" s="2" customFormat="1" ht="6.95" customHeight="1">
      <c r="A41" s="34"/>
      <c r="B41" s="49"/>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39"/>
      <c r="BE41" s="34"/>
    </row>
    <row r="42" spans="1:57" s="2" customFormat="1" ht="24.95" customHeight="1">
      <c r="A42" s="34"/>
      <c r="B42" s="35"/>
      <c r="C42" s="23" t="s">
        <v>53</v>
      </c>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9"/>
      <c r="BE42" s="34"/>
    </row>
    <row r="43" spans="1:57" s="2" customFormat="1" ht="6.95" customHeight="1">
      <c r="A43" s="34"/>
      <c r="B43" s="35"/>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9"/>
      <c r="BE43" s="34"/>
    </row>
    <row r="44" spans="1:57" s="4" customFormat="1" ht="12" customHeight="1">
      <c r="B44" s="51"/>
      <c r="C44" s="29" t="s">
        <v>12</v>
      </c>
      <c r="D44" s="52"/>
      <c r="E44" s="52"/>
      <c r="F44" s="52"/>
      <c r="G44" s="52"/>
      <c r="H44" s="52"/>
      <c r="I44" s="52"/>
      <c r="J44" s="52"/>
      <c r="K44" s="52"/>
      <c r="L44" s="52" t="str">
        <f>K5</f>
        <v>DP12</v>
      </c>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3"/>
    </row>
    <row r="45" spans="1:57" s="5" customFormat="1" ht="36.950000000000003" customHeight="1">
      <c r="B45" s="54"/>
      <c r="C45" s="55" t="s">
        <v>15</v>
      </c>
      <c r="D45" s="56"/>
      <c r="E45" s="56"/>
      <c r="F45" s="56"/>
      <c r="G45" s="56"/>
      <c r="H45" s="56"/>
      <c r="I45" s="56"/>
      <c r="J45" s="56"/>
      <c r="K45" s="56"/>
      <c r="L45" s="258" t="str">
        <f>K6</f>
        <v>Dochlazení administrativních prostor ČNB - DP12 = E2P1 + E2P3</v>
      </c>
      <c r="M45" s="259"/>
      <c r="N45" s="259"/>
      <c r="O45" s="259"/>
      <c r="P45" s="259"/>
      <c r="Q45" s="259"/>
      <c r="R45" s="259"/>
      <c r="S45" s="259"/>
      <c r="T45" s="259"/>
      <c r="U45" s="259"/>
      <c r="V45" s="259"/>
      <c r="W45" s="259"/>
      <c r="X45" s="259"/>
      <c r="Y45" s="259"/>
      <c r="Z45" s="259"/>
      <c r="AA45" s="259"/>
      <c r="AB45" s="259"/>
      <c r="AC45" s="259"/>
      <c r="AD45" s="259"/>
      <c r="AE45" s="259"/>
      <c r="AF45" s="259"/>
      <c r="AG45" s="259"/>
      <c r="AH45" s="259"/>
      <c r="AI45" s="259"/>
      <c r="AJ45" s="259"/>
      <c r="AK45" s="259"/>
      <c r="AL45" s="259"/>
      <c r="AM45" s="259"/>
      <c r="AN45" s="259"/>
      <c r="AO45" s="259"/>
      <c r="AP45" s="56"/>
      <c r="AQ45" s="56"/>
      <c r="AR45" s="57"/>
    </row>
    <row r="46" spans="1:57" s="2" customFormat="1" ht="6.95" customHeight="1">
      <c r="A46" s="34"/>
      <c r="B46" s="35"/>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9"/>
      <c r="BE46" s="34"/>
    </row>
    <row r="47" spans="1:57" s="2" customFormat="1" ht="12" customHeight="1">
      <c r="A47" s="34"/>
      <c r="B47" s="35"/>
      <c r="C47" s="29" t="s">
        <v>20</v>
      </c>
      <c r="D47" s="36"/>
      <c r="E47" s="36"/>
      <c r="F47" s="36"/>
      <c r="G47" s="36"/>
      <c r="H47" s="36"/>
      <c r="I47" s="36"/>
      <c r="J47" s="36"/>
      <c r="K47" s="36"/>
      <c r="L47" s="58" t="str">
        <f>IF(K8="","",K8)</f>
        <v>Česká národní banka, Na příkopě 864/28, 110 00 Pra</v>
      </c>
      <c r="M47" s="36"/>
      <c r="N47" s="36"/>
      <c r="O47" s="36"/>
      <c r="P47" s="36"/>
      <c r="Q47" s="36"/>
      <c r="R47" s="36"/>
      <c r="S47" s="36"/>
      <c r="T47" s="36"/>
      <c r="U47" s="36"/>
      <c r="V47" s="36"/>
      <c r="W47" s="36"/>
      <c r="X47" s="36"/>
      <c r="Y47" s="36"/>
      <c r="Z47" s="36"/>
      <c r="AA47" s="36"/>
      <c r="AB47" s="36"/>
      <c r="AC47" s="36"/>
      <c r="AD47" s="36"/>
      <c r="AE47" s="36"/>
      <c r="AF47" s="36"/>
      <c r="AG47" s="36"/>
      <c r="AH47" s="36"/>
      <c r="AI47" s="29" t="s">
        <v>22</v>
      </c>
      <c r="AJ47" s="36"/>
      <c r="AK47" s="36"/>
      <c r="AL47" s="36"/>
      <c r="AM47" s="260" t="str">
        <f>IF(AN8= "","",AN8)</f>
        <v>1. 5. 2023</v>
      </c>
      <c r="AN47" s="260"/>
      <c r="AO47" s="36"/>
      <c r="AP47" s="36"/>
      <c r="AQ47" s="36"/>
      <c r="AR47" s="39"/>
      <c r="BE47" s="34"/>
    </row>
    <row r="48" spans="1:57" s="2" customFormat="1" ht="6.95" customHeight="1">
      <c r="A48" s="34"/>
      <c r="B48" s="35"/>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9"/>
      <c r="BE48" s="34"/>
    </row>
    <row r="49" spans="1:91" s="2" customFormat="1" ht="15.2" customHeight="1">
      <c r="A49" s="34"/>
      <c r="B49" s="35"/>
      <c r="C49" s="29" t="s">
        <v>24</v>
      </c>
      <c r="D49" s="36"/>
      <c r="E49" s="36"/>
      <c r="F49" s="36"/>
      <c r="G49" s="36"/>
      <c r="H49" s="36"/>
      <c r="I49" s="36"/>
      <c r="J49" s="36"/>
      <c r="K49" s="36"/>
      <c r="L49" s="52" t="str">
        <f>IF(E11= "","",E11)</f>
        <v>ČESKÁ NÁRODNÍ BANKA</v>
      </c>
      <c r="M49" s="36"/>
      <c r="N49" s="36"/>
      <c r="O49" s="36"/>
      <c r="P49" s="36"/>
      <c r="Q49" s="36"/>
      <c r="R49" s="36"/>
      <c r="S49" s="36"/>
      <c r="T49" s="36"/>
      <c r="U49" s="36"/>
      <c r="V49" s="36"/>
      <c r="W49" s="36"/>
      <c r="X49" s="36"/>
      <c r="Y49" s="36"/>
      <c r="Z49" s="36"/>
      <c r="AA49" s="36"/>
      <c r="AB49" s="36"/>
      <c r="AC49" s="36"/>
      <c r="AD49" s="36"/>
      <c r="AE49" s="36"/>
      <c r="AF49" s="36"/>
      <c r="AG49" s="36"/>
      <c r="AH49" s="36"/>
      <c r="AI49" s="29" t="s">
        <v>32</v>
      </c>
      <c r="AJ49" s="36"/>
      <c r="AK49" s="36"/>
      <c r="AL49" s="36"/>
      <c r="AM49" s="244" t="str">
        <f>IF(E17="","",E17)</f>
        <v>Bohemik s.r.o.</v>
      </c>
      <c r="AN49" s="245"/>
      <c r="AO49" s="245"/>
      <c r="AP49" s="245"/>
      <c r="AQ49" s="36"/>
      <c r="AR49" s="39"/>
      <c r="AS49" s="238" t="s">
        <v>54</v>
      </c>
      <c r="AT49" s="239"/>
      <c r="AU49" s="60"/>
      <c r="AV49" s="60"/>
      <c r="AW49" s="60"/>
      <c r="AX49" s="60"/>
      <c r="AY49" s="60"/>
      <c r="AZ49" s="60"/>
      <c r="BA49" s="60"/>
      <c r="BB49" s="60"/>
      <c r="BC49" s="60"/>
      <c r="BD49" s="61"/>
      <c r="BE49" s="34"/>
    </row>
    <row r="50" spans="1:91" s="2" customFormat="1" ht="15.2" customHeight="1">
      <c r="A50" s="34"/>
      <c r="B50" s="35"/>
      <c r="C50" s="29" t="s">
        <v>30</v>
      </c>
      <c r="D50" s="36"/>
      <c r="E50" s="36"/>
      <c r="F50" s="36"/>
      <c r="G50" s="36"/>
      <c r="H50" s="36"/>
      <c r="I50" s="36"/>
      <c r="J50" s="36"/>
      <c r="K50" s="36"/>
      <c r="L50" s="52" t="str">
        <f>IF(E14= "Vyplň údaj","",E14)</f>
        <v/>
      </c>
      <c r="M50" s="36"/>
      <c r="N50" s="36"/>
      <c r="O50" s="36"/>
      <c r="P50" s="36"/>
      <c r="Q50" s="36"/>
      <c r="R50" s="36"/>
      <c r="S50" s="36"/>
      <c r="T50" s="36"/>
      <c r="U50" s="36"/>
      <c r="V50" s="36"/>
      <c r="W50" s="36"/>
      <c r="X50" s="36"/>
      <c r="Y50" s="36"/>
      <c r="Z50" s="36"/>
      <c r="AA50" s="36"/>
      <c r="AB50" s="36"/>
      <c r="AC50" s="36"/>
      <c r="AD50" s="36"/>
      <c r="AE50" s="36"/>
      <c r="AF50" s="36"/>
      <c r="AG50" s="36"/>
      <c r="AH50" s="36"/>
      <c r="AI50" s="29" t="s">
        <v>37</v>
      </c>
      <c r="AJ50" s="36"/>
      <c r="AK50" s="36"/>
      <c r="AL50" s="36"/>
      <c r="AM50" s="244" t="str">
        <f>IF(E20="","",E20)</f>
        <v>Bohemik s.r.o.</v>
      </c>
      <c r="AN50" s="245"/>
      <c r="AO50" s="245"/>
      <c r="AP50" s="245"/>
      <c r="AQ50" s="36"/>
      <c r="AR50" s="39"/>
      <c r="AS50" s="240"/>
      <c r="AT50" s="241"/>
      <c r="AU50" s="62"/>
      <c r="AV50" s="62"/>
      <c r="AW50" s="62"/>
      <c r="AX50" s="62"/>
      <c r="AY50" s="62"/>
      <c r="AZ50" s="62"/>
      <c r="BA50" s="62"/>
      <c r="BB50" s="62"/>
      <c r="BC50" s="62"/>
      <c r="BD50" s="63"/>
      <c r="BE50" s="34"/>
    </row>
    <row r="51" spans="1:91" s="2" customFormat="1" ht="10.9" customHeight="1">
      <c r="A51" s="34"/>
      <c r="B51" s="35"/>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9"/>
      <c r="AS51" s="242"/>
      <c r="AT51" s="243"/>
      <c r="AU51" s="64"/>
      <c r="AV51" s="64"/>
      <c r="AW51" s="64"/>
      <c r="AX51" s="64"/>
      <c r="AY51" s="64"/>
      <c r="AZ51" s="64"/>
      <c r="BA51" s="64"/>
      <c r="BB51" s="64"/>
      <c r="BC51" s="64"/>
      <c r="BD51" s="65"/>
      <c r="BE51" s="34"/>
    </row>
    <row r="52" spans="1:91" s="2" customFormat="1" ht="29.25" customHeight="1">
      <c r="A52" s="34"/>
      <c r="B52" s="35"/>
      <c r="C52" s="249" t="s">
        <v>55</v>
      </c>
      <c r="D52" s="250"/>
      <c r="E52" s="250"/>
      <c r="F52" s="250"/>
      <c r="G52" s="250"/>
      <c r="H52" s="66"/>
      <c r="I52" s="252" t="s">
        <v>56</v>
      </c>
      <c r="J52" s="250"/>
      <c r="K52" s="250"/>
      <c r="L52" s="250"/>
      <c r="M52" s="250"/>
      <c r="N52" s="250"/>
      <c r="O52" s="250"/>
      <c r="P52" s="250"/>
      <c r="Q52" s="250"/>
      <c r="R52" s="250"/>
      <c r="S52" s="250"/>
      <c r="T52" s="250"/>
      <c r="U52" s="250"/>
      <c r="V52" s="250"/>
      <c r="W52" s="250"/>
      <c r="X52" s="250"/>
      <c r="Y52" s="250"/>
      <c r="Z52" s="250"/>
      <c r="AA52" s="250"/>
      <c r="AB52" s="250"/>
      <c r="AC52" s="250"/>
      <c r="AD52" s="250"/>
      <c r="AE52" s="250"/>
      <c r="AF52" s="250"/>
      <c r="AG52" s="251" t="s">
        <v>57</v>
      </c>
      <c r="AH52" s="250"/>
      <c r="AI52" s="250"/>
      <c r="AJ52" s="250"/>
      <c r="AK52" s="250"/>
      <c r="AL52" s="250"/>
      <c r="AM52" s="250"/>
      <c r="AN52" s="252" t="s">
        <v>58</v>
      </c>
      <c r="AO52" s="250"/>
      <c r="AP52" s="250"/>
      <c r="AQ52" s="67" t="s">
        <v>59</v>
      </c>
      <c r="AR52" s="39"/>
      <c r="AS52" s="68" t="s">
        <v>60</v>
      </c>
      <c r="AT52" s="69" t="s">
        <v>61</v>
      </c>
      <c r="AU52" s="69" t="s">
        <v>62</v>
      </c>
      <c r="AV52" s="69" t="s">
        <v>63</v>
      </c>
      <c r="AW52" s="69" t="s">
        <v>64</v>
      </c>
      <c r="AX52" s="69" t="s">
        <v>65</v>
      </c>
      <c r="AY52" s="69" t="s">
        <v>66</v>
      </c>
      <c r="AZ52" s="69" t="s">
        <v>67</v>
      </c>
      <c r="BA52" s="69" t="s">
        <v>68</v>
      </c>
      <c r="BB52" s="69" t="s">
        <v>69</v>
      </c>
      <c r="BC52" s="69" t="s">
        <v>70</v>
      </c>
      <c r="BD52" s="70" t="s">
        <v>71</v>
      </c>
      <c r="BE52" s="34"/>
    </row>
    <row r="53" spans="1:91" s="2" customFormat="1" ht="10.9" customHeight="1">
      <c r="A53" s="34"/>
      <c r="B53" s="35"/>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9"/>
      <c r="AS53" s="71"/>
      <c r="AT53" s="72"/>
      <c r="AU53" s="72"/>
      <c r="AV53" s="72"/>
      <c r="AW53" s="72"/>
      <c r="AX53" s="72"/>
      <c r="AY53" s="72"/>
      <c r="AZ53" s="72"/>
      <c r="BA53" s="72"/>
      <c r="BB53" s="72"/>
      <c r="BC53" s="72"/>
      <c r="BD53" s="73"/>
      <c r="BE53" s="34"/>
    </row>
    <row r="54" spans="1:91" s="6" customFormat="1" ht="32.450000000000003" customHeight="1">
      <c r="B54" s="74"/>
      <c r="C54" s="75" t="s">
        <v>72</v>
      </c>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253">
        <f>ROUND(SUM(AG55:AG60),2)</f>
        <v>334635</v>
      </c>
      <c r="AH54" s="253"/>
      <c r="AI54" s="253"/>
      <c r="AJ54" s="253"/>
      <c r="AK54" s="253"/>
      <c r="AL54" s="253"/>
      <c r="AM54" s="253"/>
      <c r="AN54" s="254">
        <f t="shared" ref="AN54:AN60" si="0">SUM(AG54,AT54)</f>
        <v>404908.35</v>
      </c>
      <c r="AO54" s="254"/>
      <c r="AP54" s="254"/>
      <c r="AQ54" s="78" t="s">
        <v>18</v>
      </c>
      <c r="AR54" s="79"/>
      <c r="AS54" s="80">
        <f>ROUND(SUM(AS55:AS60),2)</f>
        <v>0</v>
      </c>
      <c r="AT54" s="81">
        <f t="shared" ref="AT54:AT60" si="1">ROUND(SUM(AV54:AW54),2)</f>
        <v>70273.350000000006</v>
      </c>
      <c r="AU54" s="82">
        <f>ROUND(SUM(AU55:AU60),5)</f>
        <v>0</v>
      </c>
      <c r="AV54" s="81">
        <f>ROUND(AZ54*L29,2)</f>
        <v>70273.350000000006</v>
      </c>
      <c r="AW54" s="81">
        <f>ROUND(BA54*L30,2)</f>
        <v>0</v>
      </c>
      <c r="AX54" s="81">
        <f>ROUND(BB54*L29,2)</f>
        <v>0</v>
      </c>
      <c r="AY54" s="81">
        <f>ROUND(BC54*L30,2)</f>
        <v>0</v>
      </c>
      <c r="AZ54" s="81">
        <f>ROUND(SUM(AZ55:AZ60),2)</f>
        <v>334635</v>
      </c>
      <c r="BA54" s="81">
        <f>ROUND(SUM(BA55:BA60),2)</f>
        <v>0</v>
      </c>
      <c r="BB54" s="81">
        <f>ROUND(SUM(BB55:BB60),2)</f>
        <v>0</v>
      </c>
      <c r="BC54" s="81">
        <f>ROUND(SUM(BC55:BC60),2)</f>
        <v>0</v>
      </c>
      <c r="BD54" s="83">
        <f>ROUND(SUM(BD55:BD60),2)</f>
        <v>0</v>
      </c>
      <c r="BS54" s="84" t="s">
        <v>73</v>
      </c>
      <c r="BT54" s="84" t="s">
        <v>74</v>
      </c>
      <c r="BU54" s="85" t="s">
        <v>75</v>
      </c>
      <c r="BV54" s="84" t="s">
        <v>76</v>
      </c>
      <c r="BW54" s="84" t="s">
        <v>5</v>
      </c>
      <c r="BX54" s="84" t="s">
        <v>77</v>
      </c>
      <c r="CL54" s="84" t="s">
        <v>18</v>
      </c>
    </row>
    <row r="55" spans="1:91" s="7" customFormat="1" ht="16.5" customHeight="1">
      <c r="A55" s="86" t="s">
        <v>78</v>
      </c>
      <c r="B55" s="87"/>
      <c r="C55" s="88"/>
      <c r="D55" s="246" t="s">
        <v>79</v>
      </c>
      <c r="E55" s="246"/>
      <c r="F55" s="246"/>
      <c r="G55" s="246"/>
      <c r="H55" s="246"/>
      <c r="I55" s="89"/>
      <c r="J55" s="246" t="s">
        <v>80</v>
      </c>
      <c r="K55" s="246"/>
      <c r="L55" s="246"/>
      <c r="M55" s="246"/>
      <c r="N55" s="246"/>
      <c r="O55" s="246"/>
      <c r="P55" s="246"/>
      <c r="Q55" s="246"/>
      <c r="R55" s="246"/>
      <c r="S55" s="246"/>
      <c r="T55" s="246"/>
      <c r="U55" s="246"/>
      <c r="V55" s="246"/>
      <c r="W55" s="246"/>
      <c r="X55" s="246"/>
      <c r="Y55" s="246"/>
      <c r="Z55" s="246"/>
      <c r="AA55" s="246"/>
      <c r="AB55" s="246"/>
      <c r="AC55" s="246"/>
      <c r="AD55" s="246"/>
      <c r="AE55" s="246"/>
      <c r="AF55" s="246"/>
      <c r="AG55" s="247">
        <f>'D1.1 - Stavba - DP12'!J30</f>
        <v>0</v>
      </c>
      <c r="AH55" s="248"/>
      <c r="AI55" s="248"/>
      <c r="AJ55" s="248"/>
      <c r="AK55" s="248"/>
      <c r="AL55" s="248"/>
      <c r="AM55" s="248"/>
      <c r="AN55" s="247">
        <f t="shared" si="0"/>
        <v>0</v>
      </c>
      <c r="AO55" s="248"/>
      <c r="AP55" s="248"/>
      <c r="AQ55" s="90" t="s">
        <v>81</v>
      </c>
      <c r="AR55" s="91"/>
      <c r="AS55" s="92">
        <v>0</v>
      </c>
      <c r="AT55" s="93">
        <f t="shared" si="1"/>
        <v>0</v>
      </c>
      <c r="AU55" s="94">
        <f>'D1.1 - Stavba - DP12'!P98</f>
        <v>0</v>
      </c>
      <c r="AV55" s="93">
        <f>'D1.1 - Stavba - DP12'!J33</f>
        <v>0</v>
      </c>
      <c r="AW55" s="93">
        <f>'D1.1 - Stavba - DP12'!J34</f>
        <v>0</v>
      </c>
      <c r="AX55" s="93">
        <f>'D1.1 - Stavba - DP12'!J35</f>
        <v>0</v>
      </c>
      <c r="AY55" s="93">
        <f>'D1.1 - Stavba - DP12'!J36</f>
        <v>0</v>
      </c>
      <c r="AZ55" s="93">
        <f>'D1.1 - Stavba - DP12'!F33</f>
        <v>0</v>
      </c>
      <c r="BA55" s="93">
        <f>'D1.1 - Stavba - DP12'!F34</f>
        <v>0</v>
      </c>
      <c r="BB55" s="93">
        <f>'D1.1 - Stavba - DP12'!F35</f>
        <v>0</v>
      </c>
      <c r="BC55" s="93">
        <f>'D1.1 - Stavba - DP12'!F36</f>
        <v>0</v>
      </c>
      <c r="BD55" s="95">
        <f>'D1.1 - Stavba - DP12'!F37</f>
        <v>0</v>
      </c>
      <c r="BT55" s="96" t="s">
        <v>82</v>
      </c>
      <c r="BV55" s="96" t="s">
        <v>76</v>
      </c>
      <c r="BW55" s="96" t="s">
        <v>83</v>
      </c>
      <c r="BX55" s="96" t="s">
        <v>5</v>
      </c>
      <c r="CL55" s="96" t="s">
        <v>18</v>
      </c>
      <c r="CM55" s="96" t="s">
        <v>84</v>
      </c>
    </row>
    <row r="56" spans="1:91" s="7" customFormat="1" ht="16.5" customHeight="1">
      <c r="A56" s="86" t="s">
        <v>78</v>
      </c>
      <c r="B56" s="87"/>
      <c r="C56" s="88"/>
      <c r="D56" s="246" t="s">
        <v>85</v>
      </c>
      <c r="E56" s="246"/>
      <c r="F56" s="246"/>
      <c r="G56" s="246"/>
      <c r="H56" s="246"/>
      <c r="I56" s="89"/>
      <c r="J56" s="246" t="s">
        <v>86</v>
      </c>
      <c r="K56" s="246"/>
      <c r="L56" s="246"/>
      <c r="M56" s="246"/>
      <c r="N56" s="246"/>
      <c r="O56" s="246"/>
      <c r="P56" s="246"/>
      <c r="Q56" s="246"/>
      <c r="R56" s="246"/>
      <c r="S56" s="246"/>
      <c r="T56" s="246"/>
      <c r="U56" s="246"/>
      <c r="V56" s="246"/>
      <c r="W56" s="246"/>
      <c r="X56" s="246"/>
      <c r="Y56" s="246"/>
      <c r="Z56" s="246"/>
      <c r="AA56" s="246"/>
      <c r="AB56" s="246"/>
      <c r="AC56" s="246"/>
      <c r="AD56" s="246"/>
      <c r="AE56" s="246"/>
      <c r="AF56" s="246"/>
      <c r="AG56" s="247">
        <f>'D1.4.1 - Zdravotně techni...'!J30</f>
        <v>0</v>
      </c>
      <c r="AH56" s="248"/>
      <c r="AI56" s="248"/>
      <c r="AJ56" s="248"/>
      <c r="AK56" s="248"/>
      <c r="AL56" s="248"/>
      <c r="AM56" s="248"/>
      <c r="AN56" s="247">
        <f t="shared" si="0"/>
        <v>0</v>
      </c>
      <c r="AO56" s="248"/>
      <c r="AP56" s="248"/>
      <c r="AQ56" s="90" t="s">
        <v>81</v>
      </c>
      <c r="AR56" s="91"/>
      <c r="AS56" s="92">
        <v>0</v>
      </c>
      <c r="AT56" s="93">
        <f t="shared" si="1"/>
        <v>0</v>
      </c>
      <c r="AU56" s="94">
        <f>'D1.4.1 - Zdravotně techni...'!P86</f>
        <v>0</v>
      </c>
      <c r="AV56" s="93">
        <f>'D1.4.1 - Zdravotně techni...'!J33</f>
        <v>0</v>
      </c>
      <c r="AW56" s="93">
        <f>'D1.4.1 - Zdravotně techni...'!J34</f>
        <v>0</v>
      </c>
      <c r="AX56" s="93">
        <f>'D1.4.1 - Zdravotně techni...'!J35</f>
        <v>0</v>
      </c>
      <c r="AY56" s="93">
        <f>'D1.4.1 - Zdravotně techni...'!J36</f>
        <v>0</v>
      </c>
      <c r="AZ56" s="93">
        <f>'D1.4.1 - Zdravotně techni...'!F33</f>
        <v>0</v>
      </c>
      <c r="BA56" s="93">
        <f>'D1.4.1 - Zdravotně techni...'!F34</f>
        <v>0</v>
      </c>
      <c r="BB56" s="93">
        <f>'D1.4.1 - Zdravotně techni...'!F35</f>
        <v>0</v>
      </c>
      <c r="BC56" s="93">
        <f>'D1.4.1 - Zdravotně techni...'!F36</f>
        <v>0</v>
      </c>
      <c r="BD56" s="95">
        <f>'D1.4.1 - Zdravotně techni...'!F37</f>
        <v>0</v>
      </c>
      <c r="BT56" s="96" t="s">
        <v>82</v>
      </c>
      <c r="BV56" s="96" t="s">
        <v>76</v>
      </c>
      <c r="BW56" s="96" t="s">
        <v>87</v>
      </c>
      <c r="BX56" s="96" t="s">
        <v>5</v>
      </c>
      <c r="CL56" s="96" t="s">
        <v>18</v>
      </c>
      <c r="CM56" s="96" t="s">
        <v>84</v>
      </c>
    </row>
    <row r="57" spans="1:91" s="7" customFormat="1" ht="16.5" customHeight="1">
      <c r="A57" s="86" t="s">
        <v>78</v>
      </c>
      <c r="B57" s="87"/>
      <c r="C57" s="88"/>
      <c r="D57" s="246" t="s">
        <v>88</v>
      </c>
      <c r="E57" s="246"/>
      <c r="F57" s="246"/>
      <c r="G57" s="246"/>
      <c r="H57" s="246"/>
      <c r="I57" s="89"/>
      <c r="J57" s="246" t="s">
        <v>89</v>
      </c>
      <c r="K57" s="246"/>
      <c r="L57" s="246"/>
      <c r="M57" s="246"/>
      <c r="N57" s="246"/>
      <c r="O57" s="246"/>
      <c r="P57" s="246"/>
      <c r="Q57" s="246"/>
      <c r="R57" s="246"/>
      <c r="S57" s="246"/>
      <c r="T57" s="246"/>
      <c r="U57" s="246"/>
      <c r="V57" s="246"/>
      <c r="W57" s="246"/>
      <c r="X57" s="246"/>
      <c r="Y57" s="246"/>
      <c r="Z57" s="246"/>
      <c r="AA57" s="246"/>
      <c r="AB57" s="246"/>
      <c r="AC57" s="246"/>
      <c r="AD57" s="246"/>
      <c r="AE57" s="246"/>
      <c r="AF57" s="246"/>
      <c r="AG57" s="247">
        <f>'D1.4.2 - Chlazení - DP12'!J30</f>
        <v>0</v>
      </c>
      <c r="AH57" s="248"/>
      <c r="AI57" s="248"/>
      <c r="AJ57" s="248"/>
      <c r="AK57" s="248"/>
      <c r="AL57" s="248"/>
      <c r="AM57" s="248"/>
      <c r="AN57" s="247">
        <f t="shared" si="0"/>
        <v>0</v>
      </c>
      <c r="AO57" s="248"/>
      <c r="AP57" s="248"/>
      <c r="AQ57" s="90" t="s">
        <v>81</v>
      </c>
      <c r="AR57" s="91"/>
      <c r="AS57" s="92">
        <v>0</v>
      </c>
      <c r="AT57" s="93">
        <f t="shared" si="1"/>
        <v>0</v>
      </c>
      <c r="AU57" s="94">
        <f>'D1.4.2 - Chlazení - DP12'!P90</f>
        <v>0</v>
      </c>
      <c r="AV57" s="93">
        <f>'D1.4.2 - Chlazení - DP12'!J33</f>
        <v>0</v>
      </c>
      <c r="AW57" s="93">
        <f>'D1.4.2 - Chlazení - DP12'!J34</f>
        <v>0</v>
      </c>
      <c r="AX57" s="93">
        <f>'D1.4.2 - Chlazení - DP12'!J35</f>
        <v>0</v>
      </c>
      <c r="AY57" s="93">
        <f>'D1.4.2 - Chlazení - DP12'!J36</f>
        <v>0</v>
      </c>
      <c r="AZ57" s="93">
        <f>'D1.4.2 - Chlazení - DP12'!F33</f>
        <v>0</v>
      </c>
      <c r="BA57" s="93">
        <f>'D1.4.2 - Chlazení - DP12'!F34</f>
        <v>0</v>
      </c>
      <c r="BB57" s="93">
        <f>'D1.4.2 - Chlazení - DP12'!F35</f>
        <v>0</v>
      </c>
      <c r="BC57" s="93">
        <f>'D1.4.2 - Chlazení - DP12'!F36</f>
        <v>0</v>
      </c>
      <c r="BD57" s="95">
        <f>'D1.4.2 - Chlazení - DP12'!F37</f>
        <v>0</v>
      </c>
      <c r="BT57" s="96" t="s">
        <v>82</v>
      </c>
      <c r="BV57" s="96" t="s">
        <v>76</v>
      </c>
      <c r="BW57" s="96" t="s">
        <v>90</v>
      </c>
      <c r="BX57" s="96" t="s">
        <v>5</v>
      </c>
      <c r="CL57" s="96" t="s">
        <v>18</v>
      </c>
      <c r="CM57" s="96" t="s">
        <v>84</v>
      </c>
    </row>
    <row r="58" spans="1:91" s="7" customFormat="1" ht="16.5" customHeight="1">
      <c r="A58" s="86" t="s">
        <v>78</v>
      </c>
      <c r="B58" s="87"/>
      <c r="C58" s="88"/>
      <c r="D58" s="246" t="s">
        <v>91</v>
      </c>
      <c r="E58" s="246"/>
      <c r="F58" s="246"/>
      <c r="G58" s="246"/>
      <c r="H58" s="246"/>
      <c r="I58" s="89"/>
      <c r="J58" s="246" t="s">
        <v>92</v>
      </c>
      <c r="K58" s="246"/>
      <c r="L58" s="246"/>
      <c r="M58" s="246"/>
      <c r="N58" s="246"/>
      <c r="O58" s="246"/>
      <c r="P58" s="246"/>
      <c r="Q58" s="246"/>
      <c r="R58" s="246"/>
      <c r="S58" s="246"/>
      <c r="T58" s="246"/>
      <c r="U58" s="246"/>
      <c r="V58" s="246"/>
      <c r="W58" s="246"/>
      <c r="X58" s="246"/>
      <c r="Y58" s="246"/>
      <c r="Z58" s="246"/>
      <c r="AA58" s="246"/>
      <c r="AB58" s="246"/>
      <c r="AC58" s="246"/>
      <c r="AD58" s="246"/>
      <c r="AE58" s="246"/>
      <c r="AF58" s="246"/>
      <c r="AG58" s="247">
        <f>'D1.4.4 - Elektroinstalace...'!J30</f>
        <v>261660</v>
      </c>
      <c r="AH58" s="248"/>
      <c r="AI58" s="248"/>
      <c r="AJ58" s="248"/>
      <c r="AK58" s="248"/>
      <c r="AL58" s="248"/>
      <c r="AM58" s="248"/>
      <c r="AN58" s="247">
        <f t="shared" si="0"/>
        <v>316608.59999999998</v>
      </c>
      <c r="AO58" s="248"/>
      <c r="AP58" s="248"/>
      <c r="AQ58" s="90" t="s">
        <v>81</v>
      </c>
      <c r="AR58" s="91"/>
      <c r="AS58" s="92">
        <v>0</v>
      </c>
      <c r="AT58" s="93">
        <f t="shared" si="1"/>
        <v>54948.6</v>
      </c>
      <c r="AU58" s="94">
        <f>'D1.4.4 - Elektroinstalace...'!P86</f>
        <v>0</v>
      </c>
      <c r="AV58" s="93">
        <f>'D1.4.4 - Elektroinstalace...'!J33</f>
        <v>54948.6</v>
      </c>
      <c r="AW58" s="93">
        <f>'D1.4.4 - Elektroinstalace...'!J34</f>
        <v>0</v>
      </c>
      <c r="AX58" s="93">
        <f>'D1.4.4 - Elektroinstalace...'!J35</f>
        <v>0</v>
      </c>
      <c r="AY58" s="93">
        <f>'D1.4.4 - Elektroinstalace...'!J36</f>
        <v>0</v>
      </c>
      <c r="AZ58" s="93">
        <f>'D1.4.4 - Elektroinstalace...'!F33</f>
        <v>261660</v>
      </c>
      <c r="BA58" s="93">
        <f>'D1.4.4 - Elektroinstalace...'!F34</f>
        <v>0</v>
      </c>
      <c r="BB58" s="93">
        <f>'D1.4.4 - Elektroinstalace...'!F35</f>
        <v>0</v>
      </c>
      <c r="BC58" s="93">
        <f>'D1.4.4 - Elektroinstalace...'!F36</f>
        <v>0</v>
      </c>
      <c r="BD58" s="95">
        <f>'D1.4.4 - Elektroinstalace...'!F37</f>
        <v>0</v>
      </c>
      <c r="BT58" s="96" t="s">
        <v>82</v>
      </c>
      <c r="BV58" s="96" t="s">
        <v>76</v>
      </c>
      <c r="BW58" s="96" t="s">
        <v>93</v>
      </c>
      <c r="BX58" s="96" t="s">
        <v>5</v>
      </c>
      <c r="CL58" s="96" t="s">
        <v>18</v>
      </c>
      <c r="CM58" s="96" t="s">
        <v>84</v>
      </c>
    </row>
    <row r="59" spans="1:91" s="7" customFormat="1" ht="16.5" customHeight="1">
      <c r="A59" s="86" t="s">
        <v>78</v>
      </c>
      <c r="B59" s="87"/>
      <c r="C59" s="88"/>
      <c r="D59" s="246" t="s">
        <v>94</v>
      </c>
      <c r="E59" s="246"/>
      <c r="F59" s="246"/>
      <c r="G59" s="246"/>
      <c r="H59" s="246"/>
      <c r="I59" s="89"/>
      <c r="J59" s="246" t="s">
        <v>95</v>
      </c>
      <c r="K59" s="246"/>
      <c r="L59" s="246"/>
      <c r="M59" s="246"/>
      <c r="N59" s="246"/>
      <c r="O59" s="246"/>
      <c r="P59" s="246"/>
      <c r="Q59" s="246"/>
      <c r="R59" s="246"/>
      <c r="S59" s="246"/>
      <c r="T59" s="246"/>
      <c r="U59" s="246"/>
      <c r="V59" s="246"/>
      <c r="W59" s="246"/>
      <c r="X59" s="246"/>
      <c r="Y59" s="246"/>
      <c r="Z59" s="246"/>
      <c r="AA59" s="246"/>
      <c r="AB59" s="246"/>
      <c r="AC59" s="246"/>
      <c r="AD59" s="246"/>
      <c r="AE59" s="246"/>
      <c r="AF59" s="246"/>
      <c r="AG59" s="247">
        <f>'D1.4.5 - Měření a regulac...'!J30</f>
        <v>72975</v>
      </c>
      <c r="AH59" s="248"/>
      <c r="AI59" s="248"/>
      <c r="AJ59" s="248"/>
      <c r="AK59" s="248"/>
      <c r="AL59" s="248"/>
      <c r="AM59" s="248"/>
      <c r="AN59" s="247">
        <f t="shared" si="0"/>
        <v>88299.75</v>
      </c>
      <c r="AO59" s="248"/>
      <c r="AP59" s="248"/>
      <c r="AQ59" s="90" t="s">
        <v>81</v>
      </c>
      <c r="AR59" s="91"/>
      <c r="AS59" s="92">
        <v>0</v>
      </c>
      <c r="AT59" s="93">
        <f t="shared" si="1"/>
        <v>15324.75</v>
      </c>
      <c r="AU59" s="94">
        <f>'D1.4.5 - Měření a regulac...'!P85</f>
        <v>0</v>
      </c>
      <c r="AV59" s="93">
        <f>'D1.4.5 - Měření a regulac...'!J33</f>
        <v>15324.75</v>
      </c>
      <c r="AW59" s="93">
        <f>'D1.4.5 - Měření a regulac...'!J34</f>
        <v>0</v>
      </c>
      <c r="AX59" s="93">
        <f>'D1.4.5 - Měření a regulac...'!J35</f>
        <v>0</v>
      </c>
      <c r="AY59" s="93">
        <f>'D1.4.5 - Měření a regulac...'!J36</f>
        <v>0</v>
      </c>
      <c r="AZ59" s="93">
        <f>'D1.4.5 - Měření a regulac...'!F33</f>
        <v>72975</v>
      </c>
      <c r="BA59" s="93">
        <f>'D1.4.5 - Měření a regulac...'!F34</f>
        <v>0</v>
      </c>
      <c r="BB59" s="93">
        <f>'D1.4.5 - Měření a regulac...'!F35</f>
        <v>0</v>
      </c>
      <c r="BC59" s="93">
        <f>'D1.4.5 - Měření a regulac...'!F36</f>
        <v>0</v>
      </c>
      <c r="BD59" s="95">
        <f>'D1.4.5 - Měření a regulac...'!F37</f>
        <v>0</v>
      </c>
      <c r="BT59" s="96" t="s">
        <v>82</v>
      </c>
      <c r="BV59" s="96" t="s">
        <v>76</v>
      </c>
      <c r="BW59" s="96" t="s">
        <v>96</v>
      </c>
      <c r="BX59" s="96" t="s">
        <v>5</v>
      </c>
      <c r="CL59" s="96" t="s">
        <v>18</v>
      </c>
      <c r="CM59" s="96" t="s">
        <v>84</v>
      </c>
    </row>
    <row r="60" spans="1:91" s="7" customFormat="1" ht="16.5" customHeight="1">
      <c r="A60" s="86" t="s">
        <v>78</v>
      </c>
      <c r="B60" s="87"/>
      <c r="C60" s="88"/>
      <c r="D60" s="246" t="s">
        <v>97</v>
      </c>
      <c r="E60" s="246"/>
      <c r="F60" s="246"/>
      <c r="G60" s="246"/>
      <c r="H60" s="246"/>
      <c r="I60" s="89"/>
      <c r="J60" s="246" t="s">
        <v>98</v>
      </c>
      <c r="K60" s="246"/>
      <c r="L60" s="246"/>
      <c r="M60" s="246"/>
      <c r="N60" s="246"/>
      <c r="O60" s="246"/>
      <c r="P60" s="246"/>
      <c r="Q60" s="246"/>
      <c r="R60" s="246"/>
      <c r="S60" s="246"/>
      <c r="T60" s="246"/>
      <c r="U60" s="246"/>
      <c r="V60" s="246"/>
      <c r="W60" s="246"/>
      <c r="X60" s="246"/>
      <c r="Y60" s="246"/>
      <c r="Z60" s="246"/>
      <c r="AA60" s="246"/>
      <c r="AB60" s="246"/>
      <c r="AC60" s="246"/>
      <c r="AD60" s="246"/>
      <c r="AE60" s="246"/>
      <c r="AF60" s="246"/>
      <c r="AG60" s="247">
        <f>'D1.4.6 - Stínění - DP12'!J30</f>
        <v>0</v>
      </c>
      <c r="AH60" s="248"/>
      <c r="AI60" s="248"/>
      <c r="AJ60" s="248"/>
      <c r="AK60" s="248"/>
      <c r="AL60" s="248"/>
      <c r="AM60" s="248"/>
      <c r="AN60" s="247">
        <f t="shared" si="0"/>
        <v>0</v>
      </c>
      <c r="AO60" s="248"/>
      <c r="AP60" s="248"/>
      <c r="AQ60" s="90" t="s">
        <v>81</v>
      </c>
      <c r="AR60" s="91"/>
      <c r="AS60" s="97">
        <v>0</v>
      </c>
      <c r="AT60" s="98">
        <f t="shared" si="1"/>
        <v>0</v>
      </c>
      <c r="AU60" s="99">
        <f>'D1.4.6 - Stínění - DP12'!P84</f>
        <v>0</v>
      </c>
      <c r="AV60" s="98">
        <f>'D1.4.6 - Stínění - DP12'!J33</f>
        <v>0</v>
      </c>
      <c r="AW60" s="98">
        <f>'D1.4.6 - Stínění - DP12'!J34</f>
        <v>0</v>
      </c>
      <c r="AX60" s="98">
        <f>'D1.4.6 - Stínění - DP12'!J35</f>
        <v>0</v>
      </c>
      <c r="AY60" s="98">
        <f>'D1.4.6 - Stínění - DP12'!J36</f>
        <v>0</v>
      </c>
      <c r="AZ60" s="98">
        <f>'D1.4.6 - Stínění - DP12'!F33</f>
        <v>0</v>
      </c>
      <c r="BA60" s="98">
        <f>'D1.4.6 - Stínění - DP12'!F34</f>
        <v>0</v>
      </c>
      <c r="BB60" s="98">
        <f>'D1.4.6 - Stínění - DP12'!F35</f>
        <v>0</v>
      </c>
      <c r="BC60" s="98">
        <f>'D1.4.6 - Stínění - DP12'!F36</f>
        <v>0</v>
      </c>
      <c r="BD60" s="100">
        <f>'D1.4.6 - Stínění - DP12'!F37</f>
        <v>0</v>
      </c>
      <c r="BT60" s="96" t="s">
        <v>82</v>
      </c>
      <c r="BV60" s="96" t="s">
        <v>76</v>
      </c>
      <c r="BW60" s="96" t="s">
        <v>99</v>
      </c>
      <c r="BX60" s="96" t="s">
        <v>5</v>
      </c>
      <c r="CL60" s="96" t="s">
        <v>18</v>
      </c>
      <c r="CM60" s="96" t="s">
        <v>84</v>
      </c>
    </row>
    <row r="61" spans="1:91" s="2" customFormat="1" ht="30" customHeight="1">
      <c r="A61" s="34"/>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9"/>
      <c r="AS61" s="34"/>
      <c r="AT61" s="34"/>
      <c r="AU61" s="34"/>
      <c r="AV61" s="34"/>
      <c r="AW61" s="34"/>
      <c r="AX61" s="34"/>
      <c r="AY61" s="34"/>
      <c r="AZ61" s="34"/>
      <c r="BA61" s="34"/>
      <c r="BB61" s="34"/>
      <c r="BC61" s="34"/>
      <c r="BD61" s="34"/>
      <c r="BE61" s="34"/>
    </row>
    <row r="62" spans="1:91" s="2" customFormat="1" ht="6.95" customHeight="1">
      <c r="A62" s="34"/>
      <c r="B62" s="47"/>
      <c r="C62" s="48"/>
      <c r="D62" s="48"/>
      <c r="E62" s="48"/>
      <c r="F62" s="48"/>
      <c r="G62" s="48"/>
      <c r="H62" s="48"/>
      <c r="I62" s="48"/>
      <c r="J62" s="48"/>
      <c r="K62" s="48"/>
      <c r="L62" s="48"/>
      <c r="M62" s="48"/>
      <c r="N62" s="48"/>
      <c r="O62" s="48"/>
      <c r="P62" s="48"/>
      <c r="Q62" s="48"/>
      <c r="R62" s="48"/>
      <c r="S62" s="48"/>
      <c r="T62" s="48"/>
      <c r="U62" s="48"/>
      <c r="V62" s="48"/>
      <c r="W62" s="48"/>
      <c r="X62" s="48"/>
      <c r="Y62" s="48"/>
      <c r="Z62" s="48"/>
      <c r="AA62" s="48"/>
      <c r="AB62" s="48"/>
      <c r="AC62" s="48"/>
      <c r="AD62" s="48"/>
      <c r="AE62" s="48"/>
      <c r="AF62" s="48"/>
      <c r="AG62" s="48"/>
      <c r="AH62" s="48"/>
      <c r="AI62" s="48"/>
      <c r="AJ62" s="48"/>
      <c r="AK62" s="48"/>
      <c r="AL62" s="48"/>
      <c r="AM62" s="48"/>
      <c r="AN62" s="48"/>
      <c r="AO62" s="48"/>
      <c r="AP62" s="48"/>
      <c r="AQ62" s="48"/>
      <c r="AR62" s="39"/>
      <c r="AS62" s="34"/>
      <c r="AT62" s="34"/>
      <c r="AU62" s="34"/>
      <c r="AV62" s="34"/>
      <c r="AW62" s="34"/>
      <c r="AX62" s="34"/>
      <c r="AY62" s="34"/>
      <c r="AZ62" s="34"/>
      <c r="BA62" s="34"/>
      <c r="BB62" s="34"/>
      <c r="BC62" s="34"/>
      <c r="BD62" s="34"/>
      <c r="BE62" s="34"/>
    </row>
  </sheetData>
  <sheetProtection algorithmName="SHA-512" hashValue="iWItcaLKu6XV0pcDdb7YcTw0qEYNp+5FUd70e9KJ2P64cO7KViup1QbhXmYt/oupMED7xG7IMAtHNrBmz4UQiA==" saltValue="yGm79JnbF3xdNou5eVPQ2Q==" spinCount="100000" sheet="1" objects="1" scenarios="1"/>
  <mergeCells count="62">
    <mergeCell ref="AR2:BE2"/>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60:AP60"/>
    <mergeCell ref="AG60:AM60"/>
    <mergeCell ref="AN57:AP57"/>
    <mergeCell ref="AN52:AP52"/>
    <mergeCell ref="AN55:AP55"/>
    <mergeCell ref="L45:AO45"/>
    <mergeCell ref="AM47:AN47"/>
    <mergeCell ref="AM49:AP49"/>
    <mergeCell ref="D60:H60"/>
    <mergeCell ref="J60:AF60"/>
    <mergeCell ref="AG54:AM54"/>
    <mergeCell ref="AN54:AP54"/>
    <mergeCell ref="AN58:AP58"/>
    <mergeCell ref="AG58:AM58"/>
    <mergeCell ref="D58:H58"/>
    <mergeCell ref="J58:AF58"/>
    <mergeCell ref="AN59:AP59"/>
    <mergeCell ref="AG59:AM59"/>
    <mergeCell ref="D59:H59"/>
    <mergeCell ref="J59:AF59"/>
    <mergeCell ref="J56:AF56"/>
    <mergeCell ref="D56:H56"/>
    <mergeCell ref="AG56:AM56"/>
    <mergeCell ref="AN56:AP56"/>
    <mergeCell ref="AS49:AT51"/>
    <mergeCell ref="AM50:AP50"/>
    <mergeCell ref="D57:H57"/>
    <mergeCell ref="J57:AF57"/>
    <mergeCell ref="AG57:AM57"/>
    <mergeCell ref="C52:G52"/>
    <mergeCell ref="AG52:AM52"/>
    <mergeCell ref="I52:AF52"/>
    <mergeCell ref="D55:H55"/>
    <mergeCell ref="AG55:AM55"/>
    <mergeCell ref="J55:AF55"/>
  </mergeCells>
  <hyperlinks>
    <hyperlink ref="A55" location="'D1.1 - Stavba - DP12'!C2" display="/" xr:uid="{00000000-0004-0000-0000-000000000000}"/>
    <hyperlink ref="A56" location="'D1.4.1 - Zdravotně techni...'!C2" display="/" xr:uid="{00000000-0004-0000-0000-000001000000}"/>
    <hyperlink ref="A57" location="'D1.4.2 - Chlazení - DP12'!C2" display="/" xr:uid="{00000000-0004-0000-0000-000002000000}"/>
    <hyperlink ref="A58" location="'D1.4.4 - Elektroinstalace...'!C2" display="/" xr:uid="{00000000-0004-0000-0000-000003000000}"/>
    <hyperlink ref="A59" location="'D1.4.5 - Měření a regulac...'!C2" display="/" xr:uid="{00000000-0004-0000-0000-000004000000}"/>
    <hyperlink ref="A60" location="'D1.4.6 - Stínění - DP12'!C2" display="/" xr:uid="{00000000-0004-0000-0000-000005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2:BM426"/>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83</v>
      </c>
    </row>
    <row r="3" spans="1:46" s="1" customFormat="1" ht="6.95" customHeight="1">
      <c r="B3" s="101"/>
      <c r="C3" s="102"/>
      <c r="D3" s="102"/>
      <c r="E3" s="102"/>
      <c r="F3" s="102"/>
      <c r="G3" s="102"/>
      <c r="H3" s="102"/>
      <c r="I3" s="102"/>
      <c r="J3" s="102"/>
      <c r="K3" s="102"/>
      <c r="L3" s="20"/>
      <c r="AT3" s="17" t="s">
        <v>84</v>
      </c>
    </row>
    <row r="4" spans="1:46" s="1" customFormat="1" ht="24.95" customHeight="1">
      <c r="B4" s="20"/>
      <c r="D4" s="103" t="s">
        <v>100</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DP12 = E2P1 + E2P3</v>
      </c>
      <c r="F7" s="282"/>
      <c r="G7" s="282"/>
      <c r="H7" s="282"/>
      <c r="L7" s="20"/>
    </row>
    <row r="8" spans="1:46" s="2" customFormat="1" ht="12" customHeight="1">
      <c r="A8" s="34"/>
      <c r="B8" s="39"/>
      <c r="C8" s="34"/>
      <c r="D8" s="105" t="s">
        <v>101</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102</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20</v>
      </c>
      <c r="E12" s="34"/>
      <c r="F12" s="107" t="s">
        <v>21</v>
      </c>
      <c r="G12" s="34"/>
      <c r="H12" s="34"/>
      <c r="I12" s="105" t="s">
        <v>22</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24</v>
      </c>
      <c r="E14" s="34"/>
      <c r="F14" s="34"/>
      <c r="G14" s="34"/>
      <c r="H14" s="34"/>
      <c r="I14" s="105" t="s">
        <v>25</v>
      </c>
      <c r="J14" s="107" t="s">
        <v>26</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27</v>
      </c>
      <c r="F15" s="34"/>
      <c r="G15" s="34"/>
      <c r="H15" s="34"/>
      <c r="I15" s="105" t="s">
        <v>28</v>
      </c>
      <c r="J15" s="107" t="s">
        <v>29</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30</v>
      </c>
      <c r="E17" s="34"/>
      <c r="F17" s="34"/>
      <c r="G17" s="34"/>
      <c r="H17" s="34"/>
      <c r="I17" s="105" t="s">
        <v>25</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28</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32</v>
      </c>
      <c r="E20" s="34"/>
      <c r="F20" s="34"/>
      <c r="G20" s="34"/>
      <c r="H20" s="34"/>
      <c r="I20" s="105" t="s">
        <v>25</v>
      </c>
      <c r="J20" s="107" t="s">
        <v>33</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34</v>
      </c>
      <c r="F21" s="34"/>
      <c r="G21" s="34"/>
      <c r="H21" s="34"/>
      <c r="I21" s="105" t="s">
        <v>28</v>
      </c>
      <c r="J21" s="107" t="s">
        <v>35</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37</v>
      </c>
      <c r="E23" s="34"/>
      <c r="F23" s="34"/>
      <c r="G23" s="34"/>
      <c r="H23" s="34"/>
      <c r="I23" s="105" t="s">
        <v>25</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103</v>
      </c>
      <c r="F24" s="34"/>
      <c r="G24" s="34"/>
      <c r="H24" s="34"/>
      <c r="I24" s="105" t="s">
        <v>28</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104</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40</v>
      </c>
      <c r="E30" s="34"/>
      <c r="F30" s="34"/>
      <c r="G30" s="34"/>
      <c r="H30" s="34"/>
      <c r="I30" s="34"/>
      <c r="J30" s="114">
        <f>ROUND(J98,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44</v>
      </c>
      <c r="E33" s="105" t="s">
        <v>45</v>
      </c>
      <c r="F33" s="117">
        <f>ROUND((SUM(BE98:BE425)),  2)</f>
        <v>0</v>
      </c>
      <c r="G33" s="34"/>
      <c r="H33" s="34"/>
      <c r="I33" s="118">
        <v>0.21</v>
      </c>
      <c r="J33" s="117">
        <f>ROUND(((SUM(BE98:BE425))*I33),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46</v>
      </c>
      <c r="F34" s="117">
        <f>ROUND((SUM(BF98:BF425)),  2)</f>
        <v>0</v>
      </c>
      <c r="G34" s="34"/>
      <c r="H34" s="34"/>
      <c r="I34" s="118">
        <v>0.15</v>
      </c>
      <c r="J34" s="117">
        <f>ROUND(((SUM(BF98:BF425))*I34),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ROUND((SUM(BG98:BG425)),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ROUND((SUM(BH98:BH425)),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ROUND((SUM(BI98:BI425)),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50</v>
      </c>
      <c r="E39" s="121"/>
      <c r="F39" s="121"/>
      <c r="G39" s="122" t="s">
        <v>51</v>
      </c>
      <c r="H39" s="123" t="s">
        <v>52</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105</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DP12 = E2P1 + E2P3</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101</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D1.1 - Stavba - DP12</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20</v>
      </c>
      <c r="D52" s="36"/>
      <c r="E52" s="36"/>
      <c r="F52" s="27" t="str">
        <f>F12</f>
        <v>Česká národní banka, Na příkopě 864/28, 110 00 Pra</v>
      </c>
      <c r="G52" s="36"/>
      <c r="H52" s="36"/>
      <c r="I52" s="29" t="s">
        <v>22</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24</v>
      </c>
      <c r="D54" s="36"/>
      <c r="E54" s="36"/>
      <c r="F54" s="27" t="str">
        <f>E15</f>
        <v>ČESKÁ NÁRODNÍ BANKA</v>
      </c>
      <c r="G54" s="36"/>
      <c r="H54" s="36"/>
      <c r="I54" s="29" t="s">
        <v>32</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30</v>
      </c>
      <c r="D55" s="36"/>
      <c r="E55" s="36"/>
      <c r="F55" s="27" t="str">
        <f>IF(E18="","",E18)</f>
        <v>Vyplň údaj</v>
      </c>
      <c r="G55" s="36"/>
      <c r="H55" s="36"/>
      <c r="I55" s="29" t="s">
        <v>37</v>
      </c>
      <c r="J55" s="32" t="str">
        <f>E24</f>
        <v>Ing. Zdeněk Edlman,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106</v>
      </c>
      <c r="D57" s="131"/>
      <c r="E57" s="131"/>
      <c r="F57" s="131"/>
      <c r="G57" s="131"/>
      <c r="H57" s="131"/>
      <c r="I57" s="131"/>
      <c r="J57" s="132" t="s">
        <v>107</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72</v>
      </c>
      <c r="D59" s="36"/>
      <c r="E59" s="36"/>
      <c r="F59" s="36"/>
      <c r="G59" s="36"/>
      <c r="H59" s="36"/>
      <c r="I59" s="36"/>
      <c r="J59" s="77">
        <f>J98</f>
        <v>0</v>
      </c>
      <c r="K59" s="36"/>
      <c r="L59" s="106"/>
      <c r="S59" s="34"/>
      <c r="T59" s="34"/>
      <c r="U59" s="34"/>
      <c r="V59" s="34"/>
      <c r="W59" s="34"/>
      <c r="X59" s="34"/>
      <c r="Y59" s="34"/>
      <c r="Z59" s="34"/>
      <c r="AA59" s="34"/>
      <c r="AB59" s="34"/>
      <c r="AC59" s="34"/>
      <c r="AD59" s="34"/>
      <c r="AE59" s="34"/>
      <c r="AU59" s="17" t="s">
        <v>108</v>
      </c>
    </row>
    <row r="60" spans="1:47" s="9" customFormat="1" ht="24.95" customHeight="1">
      <c r="B60" s="134"/>
      <c r="C60" s="135"/>
      <c r="D60" s="136" t="s">
        <v>109</v>
      </c>
      <c r="E60" s="137"/>
      <c r="F60" s="137"/>
      <c r="G60" s="137"/>
      <c r="H60" s="137"/>
      <c r="I60" s="137"/>
      <c r="J60" s="138">
        <f>J99</f>
        <v>0</v>
      </c>
      <c r="K60" s="135"/>
      <c r="L60" s="139"/>
    </row>
    <row r="61" spans="1:47" s="10" customFormat="1" ht="19.899999999999999" customHeight="1">
      <c r="B61" s="140"/>
      <c r="C61" s="141"/>
      <c r="D61" s="142" t="s">
        <v>110</v>
      </c>
      <c r="E61" s="143"/>
      <c r="F61" s="143"/>
      <c r="G61" s="143"/>
      <c r="H61" s="143"/>
      <c r="I61" s="143"/>
      <c r="J61" s="144">
        <f>J100</f>
        <v>0</v>
      </c>
      <c r="K61" s="141"/>
      <c r="L61" s="145"/>
    </row>
    <row r="62" spans="1:47" s="10" customFormat="1" ht="19.899999999999999" customHeight="1">
      <c r="B62" s="140"/>
      <c r="C62" s="141"/>
      <c r="D62" s="142" t="s">
        <v>111</v>
      </c>
      <c r="E62" s="143"/>
      <c r="F62" s="143"/>
      <c r="G62" s="143"/>
      <c r="H62" s="143"/>
      <c r="I62" s="143"/>
      <c r="J62" s="144">
        <f>J121</f>
        <v>0</v>
      </c>
      <c r="K62" s="141"/>
      <c r="L62" s="145"/>
    </row>
    <row r="63" spans="1:47" s="10" customFormat="1" ht="19.899999999999999" customHeight="1">
      <c r="B63" s="140"/>
      <c r="C63" s="141"/>
      <c r="D63" s="142" t="s">
        <v>112</v>
      </c>
      <c r="E63" s="143"/>
      <c r="F63" s="143"/>
      <c r="G63" s="143"/>
      <c r="H63" s="143"/>
      <c r="I63" s="143"/>
      <c r="J63" s="144">
        <f>J181</f>
        <v>0</v>
      </c>
      <c r="K63" s="141"/>
      <c r="L63" s="145"/>
    </row>
    <row r="64" spans="1:47" s="10" customFormat="1" ht="19.899999999999999" customHeight="1">
      <c r="B64" s="140"/>
      <c r="C64" s="141"/>
      <c r="D64" s="142" t="s">
        <v>113</v>
      </c>
      <c r="E64" s="143"/>
      <c r="F64" s="143"/>
      <c r="G64" s="143"/>
      <c r="H64" s="143"/>
      <c r="I64" s="143"/>
      <c r="J64" s="144">
        <f>J224</f>
        <v>0</v>
      </c>
      <c r="K64" s="141"/>
      <c r="L64" s="145"/>
    </row>
    <row r="65" spans="1:31" s="10" customFormat="1" ht="19.899999999999999" customHeight="1">
      <c r="B65" s="140"/>
      <c r="C65" s="141"/>
      <c r="D65" s="142" t="s">
        <v>114</v>
      </c>
      <c r="E65" s="143"/>
      <c r="F65" s="143"/>
      <c r="G65" s="143"/>
      <c r="H65" s="143"/>
      <c r="I65" s="143"/>
      <c r="J65" s="144">
        <f>J236</f>
        <v>0</v>
      </c>
      <c r="K65" s="141"/>
      <c r="L65" s="145"/>
    </row>
    <row r="66" spans="1:31" s="9" customFormat="1" ht="24.95" customHeight="1">
      <c r="B66" s="134"/>
      <c r="C66" s="135"/>
      <c r="D66" s="136" t="s">
        <v>115</v>
      </c>
      <c r="E66" s="137"/>
      <c r="F66" s="137"/>
      <c r="G66" s="137"/>
      <c r="H66" s="137"/>
      <c r="I66" s="137"/>
      <c r="J66" s="138">
        <f>J239</f>
        <v>0</v>
      </c>
      <c r="K66" s="135"/>
      <c r="L66" s="139"/>
    </row>
    <row r="67" spans="1:31" s="10" customFormat="1" ht="19.899999999999999" customHeight="1">
      <c r="B67" s="140"/>
      <c r="C67" s="141"/>
      <c r="D67" s="142" t="s">
        <v>116</v>
      </c>
      <c r="E67" s="143"/>
      <c r="F67" s="143"/>
      <c r="G67" s="143"/>
      <c r="H67" s="143"/>
      <c r="I67" s="143"/>
      <c r="J67" s="144">
        <f>J240</f>
        <v>0</v>
      </c>
      <c r="K67" s="141"/>
      <c r="L67" s="145"/>
    </row>
    <row r="68" spans="1:31" s="10" customFormat="1" ht="19.899999999999999" customHeight="1">
      <c r="B68" s="140"/>
      <c r="C68" s="141"/>
      <c r="D68" s="142" t="s">
        <v>117</v>
      </c>
      <c r="E68" s="143"/>
      <c r="F68" s="143"/>
      <c r="G68" s="143"/>
      <c r="H68" s="143"/>
      <c r="I68" s="143"/>
      <c r="J68" s="144">
        <f>J248</f>
        <v>0</v>
      </c>
      <c r="K68" s="141"/>
      <c r="L68" s="145"/>
    </row>
    <row r="69" spans="1:31" s="10" customFormat="1" ht="19.899999999999999" customHeight="1">
      <c r="B69" s="140"/>
      <c r="C69" s="141"/>
      <c r="D69" s="142" t="s">
        <v>118</v>
      </c>
      <c r="E69" s="143"/>
      <c r="F69" s="143"/>
      <c r="G69" s="143"/>
      <c r="H69" s="143"/>
      <c r="I69" s="143"/>
      <c r="J69" s="144">
        <f>J259</f>
        <v>0</v>
      </c>
      <c r="K69" s="141"/>
      <c r="L69" s="145"/>
    </row>
    <row r="70" spans="1:31" s="10" customFormat="1" ht="19.899999999999999" customHeight="1">
      <c r="B70" s="140"/>
      <c r="C70" s="141"/>
      <c r="D70" s="142" t="s">
        <v>119</v>
      </c>
      <c r="E70" s="143"/>
      <c r="F70" s="143"/>
      <c r="G70" s="143"/>
      <c r="H70" s="143"/>
      <c r="I70" s="143"/>
      <c r="J70" s="144">
        <f>J318</f>
        <v>0</v>
      </c>
      <c r="K70" s="141"/>
      <c r="L70" s="145"/>
    </row>
    <row r="71" spans="1:31" s="10" customFormat="1" ht="19.899999999999999" customHeight="1">
      <c r="B71" s="140"/>
      <c r="C71" s="141"/>
      <c r="D71" s="142" t="s">
        <v>120</v>
      </c>
      <c r="E71" s="143"/>
      <c r="F71" s="143"/>
      <c r="G71" s="143"/>
      <c r="H71" s="143"/>
      <c r="I71" s="143"/>
      <c r="J71" s="144">
        <f>J367</f>
        <v>0</v>
      </c>
      <c r="K71" s="141"/>
      <c r="L71" s="145"/>
    </row>
    <row r="72" spans="1:31" s="10" customFormat="1" ht="19.899999999999999" customHeight="1">
      <c r="B72" s="140"/>
      <c r="C72" s="141"/>
      <c r="D72" s="142" t="s">
        <v>121</v>
      </c>
      <c r="E72" s="143"/>
      <c r="F72" s="143"/>
      <c r="G72" s="143"/>
      <c r="H72" s="143"/>
      <c r="I72" s="143"/>
      <c r="J72" s="144">
        <f>J378</f>
        <v>0</v>
      </c>
      <c r="K72" s="141"/>
      <c r="L72" s="145"/>
    </row>
    <row r="73" spans="1:31" s="9" customFormat="1" ht="24.95" customHeight="1">
      <c r="B73" s="134"/>
      <c r="C73" s="135"/>
      <c r="D73" s="136" t="s">
        <v>122</v>
      </c>
      <c r="E73" s="137"/>
      <c r="F73" s="137"/>
      <c r="G73" s="137"/>
      <c r="H73" s="137"/>
      <c r="I73" s="137"/>
      <c r="J73" s="138">
        <f>J396</f>
        <v>0</v>
      </c>
      <c r="K73" s="135"/>
      <c r="L73" s="139"/>
    </row>
    <row r="74" spans="1:31" s="10" customFormat="1" ht="19.899999999999999" customHeight="1">
      <c r="B74" s="140"/>
      <c r="C74" s="141"/>
      <c r="D74" s="142" t="s">
        <v>123</v>
      </c>
      <c r="E74" s="143"/>
      <c r="F74" s="143"/>
      <c r="G74" s="143"/>
      <c r="H74" s="143"/>
      <c r="I74" s="143"/>
      <c r="J74" s="144">
        <f>J397</f>
        <v>0</v>
      </c>
      <c r="K74" s="141"/>
      <c r="L74" s="145"/>
    </row>
    <row r="75" spans="1:31" s="10" customFormat="1" ht="19.899999999999999" customHeight="1">
      <c r="B75" s="140"/>
      <c r="C75" s="141"/>
      <c r="D75" s="142" t="s">
        <v>124</v>
      </c>
      <c r="E75" s="143"/>
      <c r="F75" s="143"/>
      <c r="G75" s="143"/>
      <c r="H75" s="143"/>
      <c r="I75" s="143"/>
      <c r="J75" s="144">
        <f>J400</f>
        <v>0</v>
      </c>
      <c r="K75" s="141"/>
      <c r="L75" s="145"/>
    </row>
    <row r="76" spans="1:31" s="10" customFormat="1" ht="19.899999999999999" customHeight="1">
      <c r="B76" s="140"/>
      <c r="C76" s="141"/>
      <c r="D76" s="142" t="s">
        <v>125</v>
      </c>
      <c r="E76" s="143"/>
      <c r="F76" s="143"/>
      <c r="G76" s="143"/>
      <c r="H76" s="143"/>
      <c r="I76" s="143"/>
      <c r="J76" s="144">
        <f>J404</f>
        <v>0</v>
      </c>
      <c r="K76" s="141"/>
      <c r="L76" s="145"/>
    </row>
    <row r="77" spans="1:31" s="10" customFormat="1" ht="19.899999999999999" customHeight="1">
      <c r="B77" s="140"/>
      <c r="C77" s="141"/>
      <c r="D77" s="142" t="s">
        <v>126</v>
      </c>
      <c r="E77" s="143"/>
      <c r="F77" s="143"/>
      <c r="G77" s="143"/>
      <c r="H77" s="143"/>
      <c r="I77" s="143"/>
      <c r="J77" s="144">
        <f>J407</f>
        <v>0</v>
      </c>
      <c r="K77" s="141"/>
      <c r="L77" s="145"/>
    </row>
    <row r="78" spans="1:31" s="10" customFormat="1" ht="19.899999999999999" customHeight="1">
      <c r="B78" s="140"/>
      <c r="C78" s="141"/>
      <c r="D78" s="142" t="s">
        <v>127</v>
      </c>
      <c r="E78" s="143"/>
      <c r="F78" s="143"/>
      <c r="G78" s="143"/>
      <c r="H78" s="143"/>
      <c r="I78" s="143"/>
      <c r="J78" s="144">
        <f>J411</f>
        <v>0</v>
      </c>
      <c r="K78" s="141"/>
      <c r="L78" s="145"/>
    </row>
    <row r="79" spans="1:31" s="2" customFormat="1" ht="21.7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6.95" customHeight="1">
      <c r="A80" s="34"/>
      <c r="B80" s="47"/>
      <c r="C80" s="48"/>
      <c r="D80" s="48"/>
      <c r="E80" s="48"/>
      <c r="F80" s="48"/>
      <c r="G80" s="48"/>
      <c r="H80" s="48"/>
      <c r="I80" s="48"/>
      <c r="J80" s="48"/>
      <c r="K80" s="48"/>
      <c r="L80" s="106"/>
      <c r="S80" s="34"/>
      <c r="T80" s="34"/>
      <c r="U80" s="34"/>
      <c r="V80" s="34"/>
      <c r="W80" s="34"/>
      <c r="X80" s="34"/>
      <c r="Y80" s="34"/>
      <c r="Z80" s="34"/>
      <c r="AA80" s="34"/>
      <c r="AB80" s="34"/>
      <c r="AC80" s="34"/>
      <c r="AD80" s="34"/>
      <c r="AE80" s="34"/>
    </row>
    <row r="84" spans="1:31" s="2" customFormat="1" ht="6.95" customHeight="1">
      <c r="A84" s="34"/>
      <c r="B84" s="49"/>
      <c r="C84" s="50"/>
      <c r="D84" s="50"/>
      <c r="E84" s="50"/>
      <c r="F84" s="50"/>
      <c r="G84" s="50"/>
      <c r="H84" s="50"/>
      <c r="I84" s="50"/>
      <c r="J84" s="50"/>
      <c r="K84" s="50"/>
      <c r="L84" s="106"/>
      <c r="S84" s="34"/>
      <c r="T84" s="34"/>
      <c r="U84" s="34"/>
      <c r="V84" s="34"/>
      <c r="W84" s="34"/>
      <c r="X84" s="34"/>
      <c r="Y84" s="34"/>
      <c r="Z84" s="34"/>
      <c r="AA84" s="34"/>
      <c r="AB84" s="34"/>
      <c r="AC84" s="34"/>
      <c r="AD84" s="34"/>
      <c r="AE84" s="34"/>
    </row>
    <row r="85" spans="1:31" s="2" customFormat="1" ht="24.95" customHeight="1">
      <c r="A85" s="34"/>
      <c r="B85" s="35"/>
      <c r="C85" s="23" t="s">
        <v>128</v>
      </c>
      <c r="D85" s="36"/>
      <c r="E85" s="36"/>
      <c r="F85" s="36"/>
      <c r="G85" s="36"/>
      <c r="H85" s="36"/>
      <c r="I85" s="36"/>
      <c r="J85" s="36"/>
      <c r="K85" s="36"/>
      <c r="L85" s="106"/>
      <c r="S85" s="34"/>
      <c r="T85" s="34"/>
      <c r="U85" s="34"/>
      <c r="V85" s="34"/>
      <c r="W85" s="34"/>
      <c r="X85" s="34"/>
      <c r="Y85" s="34"/>
      <c r="Z85" s="34"/>
      <c r="AA85" s="34"/>
      <c r="AB85" s="34"/>
      <c r="AC85" s="34"/>
      <c r="AD85" s="34"/>
      <c r="AE85" s="34"/>
    </row>
    <row r="86" spans="1:31" s="2" customFormat="1" ht="6.95" customHeight="1">
      <c r="A86" s="34"/>
      <c r="B86" s="35"/>
      <c r="C86" s="36"/>
      <c r="D86" s="36"/>
      <c r="E86" s="36"/>
      <c r="F86" s="36"/>
      <c r="G86" s="36"/>
      <c r="H86" s="36"/>
      <c r="I86" s="36"/>
      <c r="J86" s="36"/>
      <c r="K86" s="36"/>
      <c r="L86" s="106"/>
      <c r="S86" s="34"/>
      <c r="T86" s="34"/>
      <c r="U86" s="34"/>
      <c r="V86" s="34"/>
      <c r="W86" s="34"/>
      <c r="X86" s="34"/>
      <c r="Y86" s="34"/>
      <c r="Z86" s="34"/>
      <c r="AA86" s="34"/>
      <c r="AB86" s="34"/>
      <c r="AC86" s="34"/>
      <c r="AD86" s="34"/>
      <c r="AE86" s="34"/>
    </row>
    <row r="87" spans="1:31" s="2" customFormat="1" ht="12" customHeight="1">
      <c r="A87" s="34"/>
      <c r="B87" s="35"/>
      <c r="C87" s="29" t="s">
        <v>15</v>
      </c>
      <c r="D87" s="36"/>
      <c r="E87" s="36"/>
      <c r="F87" s="36"/>
      <c r="G87" s="36"/>
      <c r="H87" s="36"/>
      <c r="I87" s="36"/>
      <c r="J87" s="36"/>
      <c r="K87" s="36"/>
      <c r="L87" s="106"/>
      <c r="S87" s="34"/>
      <c r="T87" s="34"/>
      <c r="U87" s="34"/>
      <c r="V87" s="34"/>
      <c r="W87" s="34"/>
      <c r="X87" s="34"/>
      <c r="Y87" s="34"/>
      <c r="Z87" s="34"/>
      <c r="AA87" s="34"/>
      <c r="AB87" s="34"/>
      <c r="AC87" s="34"/>
      <c r="AD87" s="34"/>
      <c r="AE87" s="34"/>
    </row>
    <row r="88" spans="1:31" s="2" customFormat="1" ht="16.5" customHeight="1">
      <c r="A88" s="34"/>
      <c r="B88" s="35"/>
      <c r="C88" s="36"/>
      <c r="D88" s="36"/>
      <c r="E88" s="279" t="str">
        <f>E7</f>
        <v>Dochlazení administrativních prostor ČNB - DP12 = E2P1 + E2P3</v>
      </c>
      <c r="F88" s="280"/>
      <c r="G88" s="280"/>
      <c r="H88" s="280"/>
      <c r="I88" s="36"/>
      <c r="J88" s="36"/>
      <c r="K88" s="36"/>
      <c r="L88" s="106"/>
      <c r="S88" s="34"/>
      <c r="T88" s="34"/>
      <c r="U88" s="34"/>
      <c r="V88" s="34"/>
      <c r="W88" s="34"/>
      <c r="X88" s="34"/>
      <c r="Y88" s="34"/>
      <c r="Z88" s="34"/>
      <c r="AA88" s="34"/>
      <c r="AB88" s="34"/>
      <c r="AC88" s="34"/>
      <c r="AD88" s="34"/>
      <c r="AE88" s="34"/>
    </row>
    <row r="89" spans="1:31" s="2" customFormat="1" ht="12" customHeight="1">
      <c r="A89" s="34"/>
      <c r="B89" s="35"/>
      <c r="C89" s="29" t="s">
        <v>101</v>
      </c>
      <c r="D89" s="36"/>
      <c r="E89" s="36"/>
      <c r="F89" s="36"/>
      <c r="G89" s="36"/>
      <c r="H89" s="36"/>
      <c r="I89" s="36"/>
      <c r="J89" s="36"/>
      <c r="K89" s="36"/>
      <c r="L89" s="106"/>
      <c r="S89" s="34"/>
      <c r="T89" s="34"/>
      <c r="U89" s="34"/>
      <c r="V89" s="34"/>
      <c r="W89" s="34"/>
      <c r="X89" s="34"/>
      <c r="Y89" s="34"/>
      <c r="Z89" s="34"/>
      <c r="AA89" s="34"/>
      <c r="AB89" s="34"/>
      <c r="AC89" s="34"/>
      <c r="AD89" s="34"/>
      <c r="AE89" s="34"/>
    </row>
    <row r="90" spans="1:31" s="2" customFormat="1" ht="16.5" customHeight="1">
      <c r="A90" s="34"/>
      <c r="B90" s="35"/>
      <c r="C90" s="36"/>
      <c r="D90" s="36"/>
      <c r="E90" s="258" t="str">
        <f>E9</f>
        <v>D1.1 - Stavba - DP12</v>
      </c>
      <c r="F90" s="278"/>
      <c r="G90" s="278"/>
      <c r="H90" s="278"/>
      <c r="I90" s="36"/>
      <c r="J90" s="36"/>
      <c r="K90" s="36"/>
      <c r="L90" s="106"/>
      <c r="S90" s="34"/>
      <c r="T90" s="34"/>
      <c r="U90" s="34"/>
      <c r="V90" s="34"/>
      <c r="W90" s="34"/>
      <c r="X90" s="34"/>
      <c r="Y90" s="34"/>
      <c r="Z90" s="34"/>
      <c r="AA90" s="34"/>
      <c r="AB90" s="34"/>
      <c r="AC90" s="34"/>
      <c r="AD90" s="34"/>
      <c r="AE90" s="34"/>
    </row>
    <row r="91" spans="1:31" s="2" customFormat="1" ht="6.95" customHeight="1">
      <c r="A91" s="34"/>
      <c r="B91" s="35"/>
      <c r="C91" s="36"/>
      <c r="D91" s="36"/>
      <c r="E91" s="36"/>
      <c r="F91" s="36"/>
      <c r="G91" s="36"/>
      <c r="H91" s="36"/>
      <c r="I91" s="36"/>
      <c r="J91" s="36"/>
      <c r="K91" s="36"/>
      <c r="L91" s="106"/>
      <c r="S91" s="34"/>
      <c r="T91" s="34"/>
      <c r="U91" s="34"/>
      <c r="V91" s="34"/>
      <c r="W91" s="34"/>
      <c r="X91" s="34"/>
      <c r="Y91" s="34"/>
      <c r="Z91" s="34"/>
      <c r="AA91" s="34"/>
      <c r="AB91" s="34"/>
      <c r="AC91" s="34"/>
      <c r="AD91" s="34"/>
      <c r="AE91" s="34"/>
    </row>
    <row r="92" spans="1:31" s="2" customFormat="1" ht="12" customHeight="1">
      <c r="A92" s="34"/>
      <c r="B92" s="35"/>
      <c r="C92" s="29" t="s">
        <v>20</v>
      </c>
      <c r="D92" s="36"/>
      <c r="E92" s="36"/>
      <c r="F92" s="27" t="str">
        <f>F12</f>
        <v>Česká národní banka, Na příkopě 864/28, 110 00 Pra</v>
      </c>
      <c r="G92" s="36"/>
      <c r="H92" s="36"/>
      <c r="I92" s="29" t="s">
        <v>22</v>
      </c>
      <c r="J92" s="59" t="str">
        <f>IF(J12="","",J12)</f>
        <v>1. 5. 2023</v>
      </c>
      <c r="K92" s="36"/>
      <c r="L92" s="106"/>
      <c r="S92" s="34"/>
      <c r="T92" s="34"/>
      <c r="U92" s="34"/>
      <c r="V92" s="34"/>
      <c r="W92" s="34"/>
      <c r="X92" s="34"/>
      <c r="Y92" s="34"/>
      <c r="Z92" s="34"/>
      <c r="AA92" s="34"/>
      <c r="AB92" s="34"/>
      <c r="AC92" s="34"/>
      <c r="AD92" s="34"/>
      <c r="AE92" s="34"/>
    </row>
    <row r="93" spans="1:31" s="2" customFormat="1" ht="6.95" customHeight="1">
      <c r="A93" s="34"/>
      <c r="B93" s="35"/>
      <c r="C93" s="36"/>
      <c r="D93" s="36"/>
      <c r="E93" s="36"/>
      <c r="F93" s="36"/>
      <c r="G93" s="36"/>
      <c r="H93" s="36"/>
      <c r="I93" s="36"/>
      <c r="J93" s="36"/>
      <c r="K93" s="36"/>
      <c r="L93" s="106"/>
      <c r="S93" s="34"/>
      <c r="T93" s="34"/>
      <c r="U93" s="34"/>
      <c r="V93" s="34"/>
      <c r="W93" s="34"/>
      <c r="X93" s="34"/>
      <c r="Y93" s="34"/>
      <c r="Z93" s="34"/>
      <c r="AA93" s="34"/>
      <c r="AB93" s="34"/>
      <c r="AC93" s="34"/>
      <c r="AD93" s="34"/>
      <c r="AE93" s="34"/>
    </row>
    <row r="94" spans="1:31" s="2" customFormat="1" ht="15.2" customHeight="1">
      <c r="A94" s="34"/>
      <c r="B94" s="35"/>
      <c r="C94" s="29" t="s">
        <v>24</v>
      </c>
      <c r="D94" s="36"/>
      <c r="E94" s="36"/>
      <c r="F94" s="27" t="str">
        <f>E15</f>
        <v>ČESKÁ NÁRODNÍ BANKA</v>
      </c>
      <c r="G94" s="36"/>
      <c r="H94" s="36"/>
      <c r="I94" s="29" t="s">
        <v>32</v>
      </c>
      <c r="J94" s="32" t="str">
        <f>E21</f>
        <v>Bohemik s.r.o.</v>
      </c>
      <c r="K94" s="36"/>
      <c r="L94" s="106"/>
      <c r="S94" s="34"/>
      <c r="T94" s="34"/>
      <c r="U94" s="34"/>
      <c r="V94" s="34"/>
      <c r="W94" s="34"/>
      <c r="X94" s="34"/>
      <c r="Y94" s="34"/>
      <c r="Z94" s="34"/>
      <c r="AA94" s="34"/>
      <c r="AB94" s="34"/>
      <c r="AC94" s="34"/>
      <c r="AD94" s="34"/>
      <c r="AE94" s="34"/>
    </row>
    <row r="95" spans="1:31" s="2" customFormat="1" ht="25.7" customHeight="1">
      <c r="A95" s="34"/>
      <c r="B95" s="35"/>
      <c r="C95" s="29" t="s">
        <v>30</v>
      </c>
      <c r="D95" s="36"/>
      <c r="E95" s="36"/>
      <c r="F95" s="27" t="str">
        <f>IF(E18="","",E18)</f>
        <v>Vyplň údaj</v>
      </c>
      <c r="G95" s="36"/>
      <c r="H95" s="36"/>
      <c r="I95" s="29" t="s">
        <v>37</v>
      </c>
      <c r="J95" s="32" t="str">
        <f>E24</f>
        <v>Ing. Zdeněk Edlman, B.Hudová</v>
      </c>
      <c r="K95" s="36"/>
      <c r="L95" s="106"/>
      <c r="S95" s="34"/>
      <c r="T95" s="34"/>
      <c r="U95" s="34"/>
      <c r="V95" s="34"/>
      <c r="W95" s="34"/>
      <c r="X95" s="34"/>
      <c r="Y95" s="34"/>
      <c r="Z95" s="34"/>
      <c r="AA95" s="34"/>
      <c r="AB95" s="34"/>
      <c r="AC95" s="34"/>
      <c r="AD95" s="34"/>
      <c r="AE95" s="34"/>
    </row>
    <row r="96" spans="1:31" s="2" customFormat="1" ht="10.35" customHeight="1">
      <c r="A96" s="34"/>
      <c r="B96" s="35"/>
      <c r="C96" s="36"/>
      <c r="D96" s="36"/>
      <c r="E96" s="36"/>
      <c r="F96" s="36"/>
      <c r="G96" s="36"/>
      <c r="H96" s="36"/>
      <c r="I96" s="36"/>
      <c r="J96" s="36"/>
      <c r="K96" s="36"/>
      <c r="L96" s="106"/>
      <c r="S96" s="34"/>
      <c r="T96" s="34"/>
      <c r="U96" s="34"/>
      <c r="V96" s="34"/>
      <c r="W96" s="34"/>
      <c r="X96" s="34"/>
      <c r="Y96" s="34"/>
      <c r="Z96" s="34"/>
      <c r="AA96" s="34"/>
      <c r="AB96" s="34"/>
      <c r="AC96" s="34"/>
      <c r="AD96" s="34"/>
      <c r="AE96" s="34"/>
    </row>
    <row r="97" spans="1:65" s="11" customFormat="1" ht="29.25" customHeight="1">
      <c r="A97" s="146"/>
      <c r="B97" s="147"/>
      <c r="C97" s="148" t="s">
        <v>129</v>
      </c>
      <c r="D97" s="149" t="s">
        <v>59</v>
      </c>
      <c r="E97" s="149" t="s">
        <v>55</v>
      </c>
      <c r="F97" s="149" t="s">
        <v>56</v>
      </c>
      <c r="G97" s="149" t="s">
        <v>130</v>
      </c>
      <c r="H97" s="149" t="s">
        <v>131</v>
      </c>
      <c r="I97" s="149" t="s">
        <v>132</v>
      </c>
      <c r="J97" s="149" t="s">
        <v>107</v>
      </c>
      <c r="K97" s="150" t="s">
        <v>133</v>
      </c>
      <c r="L97" s="151"/>
      <c r="M97" s="68" t="s">
        <v>18</v>
      </c>
      <c r="N97" s="69" t="s">
        <v>44</v>
      </c>
      <c r="O97" s="69" t="s">
        <v>134</v>
      </c>
      <c r="P97" s="69" t="s">
        <v>135</v>
      </c>
      <c r="Q97" s="69" t="s">
        <v>136</v>
      </c>
      <c r="R97" s="69" t="s">
        <v>137</v>
      </c>
      <c r="S97" s="69" t="s">
        <v>138</v>
      </c>
      <c r="T97" s="70" t="s">
        <v>139</v>
      </c>
      <c r="U97" s="146"/>
      <c r="V97" s="146"/>
      <c r="W97" s="146"/>
      <c r="X97" s="146"/>
      <c r="Y97" s="146"/>
      <c r="Z97" s="146"/>
      <c r="AA97" s="146"/>
      <c r="AB97" s="146"/>
      <c r="AC97" s="146"/>
      <c r="AD97" s="146"/>
      <c r="AE97" s="146"/>
    </row>
    <row r="98" spans="1:65" s="2" customFormat="1" ht="22.9" customHeight="1">
      <c r="A98" s="34"/>
      <c r="B98" s="35"/>
      <c r="C98" s="75" t="s">
        <v>140</v>
      </c>
      <c r="D98" s="36"/>
      <c r="E98" s="36"/>
      <c r="F98" s="36"/>
      <c r="G98" s="36"/>
      <c r="H98" s="36"/>
      <c r="I98" s="36"/>
      <c r="J98" s="152">
        <f>BK98</f>
        <v>0</v>
      </c>
      <c r="K98" s="36"/>
      <c r="L98" s="39"/>
      <c r="M98" s="71"/>
      <c r="N98" s="153"/>
      <c r="O98" s="72"/>
      <c r="P98" s="154">
        <f>P99+P239+P396</f>
        <v>0</v>
      </c>
      <c r="Q98" s="72"/>
      <c r="R98" s="154">
        <f>R99+R239+R396</f>
        <v>7.9004283000000006</v>
      </c>
      <c r="S98" s="72"/>
      <c r="T98" s="155">
        <f>T99+T239+T396</f>
        <v>11.614049999999999</v>
      </c>
      <c r="U98" s="34"/>
      <c r="V98" s="34"/>
      <c r="W98" s="34"/>
      <c r="X98" s="34"/>
      <c r="Y98" s="34"/>
      <c r="Z98" s="34"/>
      <c r="AA98" s="34"/>
      <c r="AB98" s="34"/>
      <c r="AC98" s="34"/>
      <c r="AD98" s="34"/>
      <c r="AE98" s="34"/>
      <c r="AT98" s="17" t="s">
        <v>73</v>
      </c>
      <c r="AU98" s="17" t="s">
        <v>108</v>
      </c>
      <c r="BK98" s="156">
        <f>BK99+BK239+BK396</f>
        <v>0</v>
      </c>
    </row>
    <row r="99" spans="1:65" s="12" customFormat="1" ht="25.9" customHeight="1">
      <c r="B99" s="157"/>
      <c r="C99" s="158"/>
      <c r="D99" s="159" t="s">
        <v>73</v>
      </c>
      <c r="E99" s="160" t="s">
        <v>141</v>
      </c>
      <c r="F99" s="160" t="s">
        <v>142</v>
      </c>
      <c r="G99" s="158"/>
      <c r="H99" s="158"/>
      <c r="I99" s="161"/>
      <c r="J99" s="162">
        <f>BK99</f>
        <v>0</v>
      </c>
      <c r="K99" s="158"/>
      <c r="L99" s="163"/>
      <c r="M99" s="164"/>
      <c r="N99" s="165"/>
      <c r="O99" s="165"/>
      <c r="P99" s="166">
        <f>P100+P121+P181+P224+P236</f>
        <v>0</v>
      </c>
      <c r="Q99" s="165"/>
      <c r="R99" s="166">
        <f>R100+R121+R181+R224+R236</f>
        <v>5.3474827000000005</v>
      </c>
      <c r="S99" s="165"/>
      <c r="T99" s="167">
        <f>T100+T121+T181+T224+T236</f>
        <v>8.9788099999999993</v>
      </c>
      <c r="AR99" s="168" t="s">
        <v>82</v>
      </c>
      <c r="AT99" s="169" t="s">
        <v>73</v>
      </c>
      <c r="AU99" s="169" t="s">
        <v>74</v>
      </c>
      <c r="AY99" s="168" t="s">
        <v>143</v>
      </c>
      <c r="BK99" s="170">
        <f>BK100+BK121+BK181+BK224+BK236</f>
        <v>0</v>
      </c>
    </row>
    <row r="100" spans="1:65" s="12" customFormat="1" ht="22.9" customHeight="1">
      <c r="B100" s="157"/>
      <c r="C100" s="158"/>
      <c r="D100" s="159" t="s">
        <v>73</v>
      </c>
      <c r="E100" s="171" t="s">
        <v>144</v>
      </c>
      <c r="F100" s="171" t="s">
        <v>145</v>
      </c>
      <c r="G100" s="158"/>
      <c r="H100" s="158"/>
      <c r="I100" s="161"/>
      <c r="J100" s="172">
        <f>BK100</f>
        <v>0</v>
      </c>
      <c r="K100" s="158"/>
      <c r="L100" s="163"/>
      <c r="M100" s="164"/>
      <c r="N100" s="165"/>
      <c r="O100" s="165"/>
      <c r="P100" s="166">
        <f>SUM(P101:P120)</f>
        <v>0</v>
      </c>
      <c r="Q100" s="165"/>
      <c r="R100" s="166">
        <f>SUM(R101:R120)</f>
        <v>1.1928117</v>
      </c>
      <c r="S100" s="165"/>
      <c r="T100" s="167">
        <f>SUM(T101:T120)</f>
        <v>0</v>
      </c>
      <c r="AR100" s="168" t="s">
        <v>82</v>
      </c>
      <c r="AT100" s="169" t="s">
        <v>73</v>
      </c>
      <c r="AU100" s="169" t="s">
        <v>82</v>
      </c>
      <c r="AY100" s="168" t="s">
        <v>143</v>
      </c>
      <c r="BK100" s="170">
        <f>SUM(BK101:BK120)</f>
        <v>0</v>
      </c>
    </row>
    <row r="101" spans="1:65" s="2" customFormat="1" ht="37.9" customHeight="1">
      <c r="A101" s="34"/>
      <c r="B101" s="35"/>
      <c r="C101" s="173" t="s">
        <v>82</v>
      </c>
      <c r="D101" s="173" t="s">
        <v>146</v>
      </c>
      <c r="E101" s="174" t="s">
        <v>147</v>
      </c>
      <c r="F101" s="175" t="s">
        <v>148</v>
      </c>
      <c r="G101" s="176" t="s">
        <v>149</v>
      </c>
      <c r="H101" s="177">
        <v>0.01</v>
      </c>
      <c r="I101" s="178"/>
      <c r="J101" s="177">
        <f>ROUND((ROUND(I101,2))*(ROUND(H101,2)),2)</f>
        <v>0</v>
      </c>
      <c r="K101" s="175" t="s">
        <v>150</v>
      </c>
      <c r="L101" s="39"/>
      <c r="M101" s="179" t="s">
        <v>18</v>
      </c>
      <c r="N101" s="180" t="s">
        <v>45</v>
      </c>
      <c r="O101" s="64"/>
      <c r="P101" s="181">
        <f>O101*H101</f>
        <v>0</v>
      </c>
      <c r="Q101" s="181">
        <v>1.9539999999999998E-2</v>
      </c>
      <c r="R101" s="181">
        <f>Q101*H101</f>
        <v>1.9539999999999998E-4</v>
      </c>
      <c r="S101" s="181">
        <v>0</v>
      </c>
      <c r="T101" s="182">
        <f>S101*H101</f>
        <v>0</v>
      </c>
      <c r="U101" s="34"/>
      <c r="V101" s="34"/>
      <c r="W101" s="34"/>
      <c r="X101" s="34"/>
      <c r="Y101" s="34"/>
      <c r="Z101" s="34"/>
      <c r="AA101" s="34"/>
      <c r="AB101" s="34"/>
      <c r="AC101" s="34"/>
      <c r="AD101" s="34"/>
      <c r="AE101" s="34"/>
      <c r="AR101" s="183" t="s">
        <v>151</v>
      </c>
      <c r="AT101" s="183" t="s">
        <v>146</v>
      </c>
      <c r="AU101" s="183" t="s">
        <v>84</v>
      </c>
      <c r="AY101" s="17" t="s">
        <v>143</v>
      </c>
      <c r="BE101" s="184">
        <f>IF(N101="základní",J101,0)</f>
        <v>0</v>
      </c>
      <c r="BF101" s="184">
        <f>IF(N101="snížená",J101,0)</f>
        <v>0</v>
      </c>
      <c r="BG101" s="184">
        <f>IF(N101="zákl. přenesená",J101,0)</f>
        <v>0</v>
      </c>
      <c r="BH101" s="184">
        <f>IF(N101="sníž. přenesená",J101,0)</f>
        <v>0</v>
      </c>
      <c r="BI101" s="184">
        <f>IF(N101="nulová",J101,0)</f>
        <v>0</v>
      </c>
      <c r="BJ101" s="17" t="s">
        <v>82</v>
      </c>
      <c r="BK101" s="184">
        <f>ROUND((ROUND(I101,2))*(ROUND(H101,2)),2)</f>
        <v>0</v>
      </c>
      <c r="BL101" s="17" t="s">
        <v>151</v>
      </c>
      <c r="BM101" s="183" t="s">
        <v>152</v>
      </c>
    </row>
    <row r="102" spans="1:65" s="2" customFormat="1">
      <c r="A102" s="34"/>
      <c r="B102" s="35"/>
      <c r="C102" s="36"/>
      <c r="D102" s="185" t="s">
        <v>153</v>
      </c>
      <c r="E102" s="36"/>
      <c r="F102" s="186" t="s">
        <v>154</v>
      </c>
      <c r="G102" s="36"/>
      <c r="H102" s="36"/>
      <c r="I102" s="187"/>
      <c r="J102" s="36"/>
      <c r="K102" s="36"/>
      <c r="L102" s="39"/>
      <c r="M102" s="188"/>
      <c r="N102" s="189"/>
      <c r="O102" s="64"/>
      <c r="P102" s="64"/>
      <c r="Q102" s="64"/>
      <c r="R102" s="64"/>
      <c r="S102" s="64"/>
      <c r="T102" s="65"/>
      <c r="U102" s="34"/>
      <c r="V102" s="34"/>
      <c r="W102" s="34"/>
      <c r="X102" s="34"/>
      <c r="Y102" s="34"/>
      <c r="Z102" s="34"/>
      <c r="AA102" s="34"/>
      <c r="AB102" s="34"/>
      <c r="AC102" s="34"/>
      <c r="AD102" s="34"/>
      <c r="AE102" s="34"/>
      <c r="AT102" s="17" t="s">
        <v>153</v>
      </c>
      <c r="AU102" s="17" t="s">
        <v>84</v>
      </c>
    </row>
    <row r="103" spans="1:65" s="2" customFormat="1" ht="24.2" customHeight="1">
      <c r="A103" s="34"/>
      <c r="B103" s="35"/>
      <c r="C103" s="190" t="s">
        <v>84</v>
      </c>
      <c r="D103" s="190" t="s">
        <v>155</v>
      </c>
      <c r="E103" s="191" t="s">
        <v>156</v>
      </c>
      <c r="F103" s="192" t="s">
        <v>157</v>
      </c>
      <c r="G103" s="193" t="s">
        <v>149</v>
      </c>
      <c r="H103" s="194">
        <v>0.01</v>
      </c>
      <c r="I103" s="195"/>
      <c r="J103" s="194">
        <f>ROUND((ROUND(I103,2))*(ROUND(H103,2)),2)</f>
        <v>0</v>
      </c>
      <c r="K103" s="192" t="s">
        <v>150</v>
      </c>
      <c r="L103" s="196"/>
      <c r="M103" s="197" t="s">
        <v>18</v>
      </c>
      <c r="N103" s="198" t="s">
        <v>45</v>
      </c>
      <c r="O103" s="64"/>
      <c r="P103" s="181">
        <f>O103*H103</f>
        <v>0</v>
      </c>
      <c r="Q103" s="181">
        <v>1</v>
      </c>
      <c r="R103" s="181">
        <f>Q103*H103</f>
        <v>0.01</v>
      </c>
      <c r="S103" s="181">
        <v>0</v>
      </c>
      <c r="T103" s="182">
        <f>S103*H103</f>
        <v>0</v>
      </c>
      <c r="U103" s="34"/>
      <c r="V103" s="34"/>
      <c r="W103" s="34"/>
      <c r="X103" s="34"/>
      <c r="Y103" s="34"/>
      <c r="Z103" s="34"/>
      <c r="AA103" s="34"/>
      <c r="AB103" s="34"/>
      <c r="AC103" s="34"/>
      <c r="AD103" s="34"/>
      <c r="AE103" s="34"/>
      <c r="AR103" s="183" t="s">
        <v>158</v>
      </c>
      <c r="AT103" s="183" t="s">
        <v>155</v>
      </c>
      <c r="AU103" s="183" t="s">
        <v>84</v>
      </c>
      <c r="AY103" s="17" t="s">
        <v>143</v>
      </c>
      <c r="BE103" s="184">
        <f>IF(N103="základní",J103,0)</f>
        <v>0</v>
      </c>
      <c r="BF103" s="184">
        <f>IF(N103="snížená",J103,0)</f>
        <v>0</v>
      </c>
      <c r="BG103" s="184">
        <f>IF(N103="zákl. přenesená",J103,0)</f>
        <v>0</v>
      </c>
      <c r="BH103" s="184">
        <f>IF(N103="sníž. přenesená",J103,0)</f>
        <v>0</v>
      </c>
      <c r="BI103" s="184">
        <f>IF(N103="nulová",J103,0)</f>
        <v>0</v>
      </c>
      <c r="BJ103" s="17" t="s">
        <v>82</v>
      </c>
      <c r="BK103" s="184">
        <f>ROUND((ROUND(I103,2))*(ROUND(H103,2)),2)</f>
        <v>0</v>
      </c>
      <c r="BL103" s="17" t="s">
        <v>151</v>
      </c>
      <c r="BM103" s="183" t="s">
        <v>159</v>
      </c>
    </row>
    <row r="104" spans="1:65" s="13" customFormat="1">
      <c r="B104" s="199"/>
      <c r="C104" s="200"/>
      <c r="D104" s="201" t="s">
        <v>160</v>
      </c>
      <c r="E104" s="202" t="s">
        <v>18</v>
      </c>
      <c r="F104" s="203" t="s">
        <v>161</v>
      </c>
      <c r="G104" s="200"/>
      <c r="H104" s="204">
        <v>0.01</v>
      </c>
      <c r="I104" s="205"/>
      <c r="J104" s="200"/>
      <c r="K104" s="200"/>
      <c r="L104" s="206"/>
      <c r="M104" s="207"/>
      <c r="N104" s="208"/>
      <c r="O104" s="208"/>
      <c r="P104" s="208"/>
      <c r="Q104" s="208"/>
      <c r="R104" s="208"/>
      <c r="S104" s="208"/>
      <c r="T104" s="209"/>
      <c r="AT104" s="210" t="s">
        <v>160</v>
      </c>
      <c r="AU104" s="210" t="s">
        <v>84</v>
      </c>
      <c r="AV104" s="13" t="s">
        <v>84</v>
      </c>
      <c r="AW104" s="13" t="s">
        <v>36</v>
      </c>
      <c r="AX104" s="13" t="s">
        <v>82</v>
      </c>
      <c r="AY104" s="210" t="s">
        <v>143</v>
      </c>
    </row>
    <row r="105" spans="1:65" s="2" customFormat="1" ht="37.9" customHeight="1">
      <c r="A105" s="34"/>
      <c r="B105" s="35"/>
      <c r="C105" s="173" t="s">
        <v>144</v>
      </c>
      <c r="D105" s="173" t="s">
        <v>146</v>
      </c>
      <c r="E105" s="174" t="s">
        <v>162</v>
      </c>
      <c r="F105" s="175" t="s">
        <v>163</v>
      </c>
      <c r="G105" s="176" t="s">
        <v>164</v>
      </c>
      <c r="H105" s="177">
        <v>2</v>
      </c>
      <c r="I105" s="178"/>
      <c r="J105" s="177">
        <f>ROUND((ROUND(I105,2))*(ROUND(H105,2)),2)</f>
        <v>0</v>
      </c>
      <c r="K105" s="175" t="s">
        <v>150</v>
      </c>
      <c r="L105" s="39"/>
      <c r="M105" s="179" t="s">
        <v>18</v>
      </c>
      <c r="N105" s="180" t="s">
        <v>45</v>
      </c>
      <c r="O105" s="64"/>
      <c r="P105" s="181">
        <f>O105*H105</f>
        <v>0</v>
      </c>
      <c r="Q105" s="181">
        <v>2.3910000000000001E-2</v>
      </c>
      <c r="R105" s="181">
        <f>Q105*H105</f>
        <v>4.7820000000000001E-2</v>
      </c>
      <c r="S105" s="181">
        <v>0</v>
      </c>
      <c r="T105" s="182">
        <f>S105*H105</f>
        <v>0</v>
      </c>
      <c r="U105" s="34"/>
      <c r="V105" s="34"/>
      <c r="W105" s="34"/>
      <c r="X105" s="34"/>
      <c r="Y105" s="34"/>
      <c r="Z105" s="34"/>
      <c r="AA105" s="34"/>
      <c r="AB105" s="34"/>
      <c r="AC105" s="34"/>
      <c r="AD105" s="34"/>
      <c r="AE105" s="34"/>
      <c r="AR105" s="183" t="s">
        <v>151</v>
      </c>
      <c r="AT105" s="183" t="s">
        <v>146</v>
      </c>
      <c r="AU105" s="183" t="s">
        <v>84</v>
      </c>
      <c r="AY105" s="17" t="s">
        <v>143</v>
      </c>
      <c r="BE105" s="184">
        <f>IF(N105="základní",J105,0)</f>
        <v>0</v>
      </c>
      <c r="BF105" s="184">
        <f>IF(N105="snížená",J105,0)</f>
        <v>0</v>
      </c>
      <c r="BG105" s="184">
        <f>IF(N105="zákl. přenesená",J105,0)</f>
        <v>0</v>
      </c>
      <c r="BH105" s="184">
        <f>IF(N105="sníž. přenesená",J105,0)</f>
        <v>0</v>
      </c>
      <c r="BI105" s="184">
        <f>IF(N105="nulová",J105,0)</f>
        <v>0</v>
      </c>
      <c r="BJ105" s="17" t="s">
        <v>82</v>
      </c>
      <c r="BK105" s="184">
        <f>ROUND((ROUND(I105,2))*(ROUND(H105,2)),2)</f>
        <v>0</v>
      </c>
      <c r="BL105" s="17" t="s">
        <v>151</v>
      </c>
      <c r="BM105" s="183" t="s">
        <v>165</v>
      </c>
    </row>
    <row r="106" spans="1:65" s="2" customFormat="1">
      <c r="A106" s="34"/>
      <c r="B106" s="35"/>
      <c r="C106" s="36"/>
      <c r="D106" s="185" t="s">
        <v>153</v>
      </c>
      <c r="E106" s="36"/>
      <c r="F106" s="186" t="s">
        <v>166</v>
      </c>
      <c r="G106" s="36"/>
      <c r="H106" s="36"/>
      <c r="I106" s="187"/>
      <c r="J106" s="36"/>
      <c r="K106" s="36"/>
      <c r="L106" s="39"/>
      <c r="M106" s="188"/>
      <c r="N106" s="189"/>
      <c r="O106" s="64"/>
      <c r="P106" s="64"/>
      <c r="Q106" s="64"/>
      <c r="R106" s="64"/>
      <c r="S106" s="64"/>
      <c r="T106" s="65"/>
      <c r="U106" s="34"/>
      <c r="V106" s="34"/>
      <c r="W106" s="34"/>
      <c r="X106" s="34"/>
      <c r="Y106" s="34"/>
      <c r="Z106" s="34"/>
      <c r="AA106" s="34"/>
      <c r="AB106" s="34"/>
      <c r="AC106" s="34"/>
      <c r="AD106" s="34"/>
      <c r="AE106" s="34"/>
      <c r="AT106" s="17" t="s">
        <v>153</v>
      </c>
      <c r="AU106" s="17" t="s">
        <v>84</v>
      </c>
    </row>
    <row r="107" spans="1:65" s="13" customFormat="1">
      <c r="B107" s="199"/>
      <c r="C107" s="200"/>
      <c r="D107" s="201" t="s">
        <v>160</v>
      </c>
      <c r="E107" s="202" t="s">
        <v>18</v>
      </c>
      <c r="F107" s="203" t="s">
        <v>167</v>
      </c>
      <c r="G107" s="200"/>
      <c r="H107" s="204">
        <v>1</v>
      </c>
      <c r="I107" s="205"/>
      <c r="J107" s="200"/>
      <c r="K107" s="200"/>
      <c r="L107" s="206"/>
      <c r="M107" s="207"/>
      <c r="N107" s="208"/>
      <c r="O107" s="208"/>
      <c r="P107" s="208"/>
      <c r="Q107" s="208"/>
      <c r="R107" s="208"/>
      <c r="S107" s="208"/>
      <c r="T107" s="209"/>
      <c r="AT107" s="210" t="s">
        <v>160</v>
      </c>
      <c r="AU107" s="210" t="s">
        <v>84</v>
      </c>
      <c r="AV107" s="13" t="s">
        <v>84</v>
      </c>
      <c r="AW107" s="13" t="s">
        <v>36</v>
      </c>
      <c r="AX107" s="13" t="s">
        <v>74</v>
      </c>
      <c r="AY107" s="210" t="s">
        <v>143</v>
      </c>
    </row>
    <row r="108" spans="1:65" s="13" customFormat="1">
      <c r="B108" s="199"/>
      <c r="C108" s="200"/>
      <c r="D108" s="201" t="s">
        <v>160</v>
      </c>
      <c r="E108" s="202" t="s">
        <v>18</v>
      </c>
      <c r="F108" s="203" t="s">
        <v>168</v>
      </c>
      <c r="G108" s="200"/>
      <c r="H108" s="204">
        <v>1</v>
      </c>
      <c r="I108" s="205"/>
      <c r="J108" s="200"/>
      <c r="K108" s="200"/>
      <c r="L108" s="206"/>
      <c r="M108" s="207"/>
      <c r="N108" s="208"/>
      <c r="O108" s="208"/>
      <c r="P108" s="208"/>
      <c r="Q108" s="208"/>
      <c r="R108" s="208"/>
      <c r="S108" s="208"/>
      <c r="T108" s="209"/>
      <c r="AT108" s="210" t="s">
        <v>160</v>
      </c>
      <c r="AU108" s="210" t="s">
        <v>84</v>
      </c>
      <c r="AV108" s="13" t="s">
        <v>84</v>
      </c>
      <c r="AW108" s="13" t="s">
        <v>36</v>
      </c>
      <c r="AX108" s="13" t="s">
        <v>74</v>
      </c>
      <c r="AY108" s="210" t="s">
        <v>143</v>
      </c>
    </row>
    <row r="109" spans="1:65" s="14" customFormat="1">
      <c r="B109" s="211"/>
      <c r="C109" s="212"/>
      <c r="D109" s="201" t="s">
        <v>160</v>
      </c>
      <c r="E109" s="213" t="s">
        <v>18</v>
      </c>
      <c r="F109" s="214" t="s">
        <v>169</v>
      </c>
      <c r="G109" s="212"/>
      <c r="H109" s="215">
        <v>2</v>
      </c>
      <c r="I109" s="216"/>
      <c r="J109" s="212"/>
      <c r="K109" s="212"/>
      <c r="L109" s="217"/>
      <c r="M109" s="218"/>
      <c r="N109" s="219"/>
      <c r="O109" s="219"/>
      <c r="P109" s="219"/>
      <c r="Q109" s="219"/>
      <c r="R109" s="219"/>
      <c r="S109" s="219"/>
      <c r="T109" s="220"/>
      <c r="AT109" s="221" t="s">
        <v>160</v>
      </c>
      <c r="AU109" s="221" t="s">
        <v>84</v>
      </c>
      <c r="AV109" s="14" t="s">
        <v>151</v>
      </c>
      <c r="AW109" s="14" t="s">
        <v>36</v>
      </c>
      <c r="AX109" s="14" t="s">
        <v>82</v>
      </c>
      <c r="AY109" s="221" t="s">
        <v>143</v>
      </c>
    </row>
    <row r="110" spans="1:65" s="2" customFormat="1" ht="37.9" customHeight="1">
      <c r="A110" s="34"/>
      <c r="B110" s="35"/>
      <c r="C110" s="173" t="s">
        <v>151</v>
      </c>
      <c r="D110" s="173" t="s">
        <v>146</v>
      </c>
      <c r="E110" s="174" t="s">
        <v>170</v>
      </c>
      <c r="F110" s="175" t="s">
        <v>171</v>
      </c>
      <c r="G110" s="176" t="s">
        <v>164</v>
      </c>
      <c r="H110" s="177">
        <v>14</v>
      </c>
      <c r="I110" s="178"/>
      <c r="J110" s="177">
        <f>ROUND((ROUND(I110,2))*(ROUND(H110,2)),2)</f>
        <v>0</v>
      </c>
      <c r="K110" s="175" t="s">
        <v>150</v>
      </c>
      <c r="L110" s="39"/>
      <c r="M110" s="179" t="s">
        <v>18</v>
      </c>
      <c r="N110" s="180" t="s">
        <v>45</v>
      </c>
      <c r="O110" s="64"/>
      <c r="P110" s="181">
        <f>O110*H110</f>
        <v>0</v>
      </c>
      <c r="Q110" s="181">
        <v>4.6940000000000003E-2</v>
      </c>
      <c r="R110" s="181">
        <f>Q110*H110</f>
        <v>0.65716000000000008</v>
      </c>
      <c r="S110" s="181">
        <v>0</v>
      </c>
      <c r="T110" s="182">
        <f>S110*H110</f>
        <v>0</v>
      </c>
      <c r="U110" s="34"/>
      <c r="V110" s="34"/>
      <c r="W110" s="34"/>
      <c r="X110" s="34"/>
      <c r="Y110" s="34"/>
      <c r="Z110" s="34"/>
      <c r="AA110" s="34"/>
      <c r="AB110" s="34"/>
      <c r="AC110" s="34"/>
      <c r="AD110" s="34"/>
      <c r="AE110" s="34"/>
      <c r="AR110" s="183" t="s">
        <v>151</v>
      </c>
      <c r="AT110" s="183" t="s">
        <v>146</v>
      </c>
      <c r="AU110" s="183" t="s">
        <v>84</v>
      </c>
      <c r="AY110" s="17" t="s">
        <v>143</v>
      </c>
      <c r="BE110" s="184">
        <f>IF(N110="základní",J110,0)</f>
        <v>0</v>
      </c>
      <c r="BF110" s="184">
        <f>IF(N110="snížená",J110,0)</f>
        <v>0</v>
      </c>
      <c r="BG110" s="184">
        <f>IF(N110="zákl. přenesená",J110,0)</f>
        <v>0</v>
      </c>
      <c r="BH110" s="184">
        <f>IF(N110="sníž. přenesená",J110,0)</f>
        <v>0</v>
      </c>
      <c r="BI110" s="184">
        <f>IF(N110="nulová",J110,0)</f>
        <v>0</v>
      </c>
      <c r="BJ110" s="17" t="s">
        <v>82</v>
      </c>
      <c r="BK110" s="184">
        <f>ROUND((ROUND(I110,2))*(ROUND(H110,2)),2)</f>
        <v>0</v>
      </c>
      <c r="BL110" s="17" t="s">
        <v>151</v>
      </c>
      <c r="BM110" s="183" t="s">
        <v>172</v>
      </c>
    </row>
    <row r="111" spans="1:65" s="2" customFormat="1">
      <c r="A111" s="34"/>
      <c r="B111" s="35"/>
      <c r="C111" s="36"/>
      <c r="D111" s="185" t="s">
        <v>153</v>
      </c>
      <c r="E111" s="36"/>
      <c r="F111" s="186" t="s">
        <v>173</v>
      </c>
      <c r="G111" s="36"/>
      <c r="H111" s="36"/>
      <c r="I111" s="187"/>
      <c r="J111" s="36"/>
      <c r="K111" s="36"/>
      <c r="L111" s="39"/>
      <c r="M111" s="188"/>
      <c r="N111" s="189"/>
      <c r="O111" s="64"/>
      <c r="P111" s="64"/>
      <c r="Q111" s="64"/>
      <c r="R111" s="64"/>
      <c r="S111" s="64"/>
      <c r="T111" s="65"/>
      <c r="U111" s="34"/>
      <c r="V111" s="34"/>
      <c r="W111" s="34"/>
      <c r="X111" s="34"/>
      <c r="Y111" s="34"/>
      <c r="Z111" s="34"/>
      <c r="AA111" s="34"/>
      <c r="AB111" s="34"/>
      <c r="AC111" s="34"/>
      <c r="AD111" s="34"/>
      <c r="AE111" s="34"/>
      <c r="AT111" s="17" t="s">
        <v>153</v>
      </c>
      <c r="AU111" s="17" t="s">
        <v>84</v>
      </c>
    </row>
    <row r="112" spans="1:65" s="13" customFormat="1">
      <c r="B112" s="199"/>
      <c r="C112" s="200"/>
      <c r="D112" s="201" t="s">
        <v>160</v>
      </c>
      <c r="E112" s="202" t="s">
        <v>18</v>
      </c>
      <c r="F112" s="203" t="s">
        <v>174</v>
      </c>
      <c r="G112" s="200"/>
      <c r="H112" s="204">
        <v>4</v>
      </c>
      <c r="I112" s="205"/>
      <c r="J112" s="200"/>
      <c r="K112" s="200"/>
      <c r="L112" s="206"/>
      <c r="M112" s="207"/>
      <c r="N112" s="208"/>
      <c r="O112" s="208"/>
      <c r="P112" s="208"/>
      <c r="Q112" s="208"/>
      <c r="R112" s="208"/>
      <c r="S112" s="208"/>
      <c r="T112" s="209"/>
      <c r="AT112" s="210" t="s">
        <v>160</v>
      </c>
      <c r="AU112" s="210" t="s">
        <v>84</v>
      </c>
      <c r="AV112" s="13" t="s">
        <v>84</v>
      </c>
      <c r="AW112" s="13" t="s">
        <v>36</v>
      </c>
      <c r="AX112" s="13" t="s">
        <v>74</v>
      </c>
      <c r="AY112" s="210" t="s">
        <v>143</v>
      </c>
    </row>
    <row r="113" spans="1:65" s="13" customFormat="1">
      <c r="B113" s="199"/>
      <c r="C113" s="200"/>
      <c r="D113" s="201" t="s">
        <v>160</v>
      </c>
      <c r="E113" s="202" t="s">
        <v>18</v>
      </c>
      <c r="F113" s="203" t="s">
        <v>175</v>
      </c>
      <c r="G113" s="200"/>
      <c r="H113" s="204">
        <v>7</v>
      </c>
      <c r="I113" s="205"/>
      <c r="J113" s="200"/>
      <c r="K113" s="200"/>
      <c r="L113" s="206"/>
      <c r="M113" s="207"/>
      <c r="N113" s="208"/>
      <c r="O113" s="208"/>
      <c r="P113" s="208"/>
      <c r="Q113" s="208"/>
      <c r="R113" s="208"/>
      <c r="S113" s="208"/>
      <c r="T113" s="209"/>
      <c r="AT113" s="210" t="s">
        <v>160</v>
      </c>
      <c r="AU113" s="210" t="s">
        <v>84</v>
      </c>
      <c r="AV113" s="13" t="s">
        <v>84</v>
      </c>
      <c r="AW113" s="13" t="s">
        <v>36</v>
      </c>
      <c r="AX113" s="13" t="s">
        <v>74</v>
      </c>
      <c r="AY113" s="210" t="s">
        <v>143</v>
      </c>
    </row>
    <row r="114" spans="1:65" s="13" customFormat="1">
      <c r="B114" s="199"/>
      <c r="C114" s="200"/>
      <c r="D114" s="201" t="s">
        <v>160</v>
      </c>
      <c r="E114" s="202" t="s">
        <v>18</v>
      </c>
      <c r="F114" s="203" t="s">
        <v>176</v>
      </c>
      <c r="G114" s="200"/>
      <c r="H114" s="204">
        <v>3</v>
      </c>
      <c r="I114" s="205"/>
      <c r="J114" s="200"/>
      <c r="K114" s="200"/>
      <c r="L114" s="206"/>
      <c r="M114" s="207"/>
      <c r="N114" s="208"/>
      <c r="O114" s="208"/>
      <c r="P114" s="208"/>
      <c r="Q114" s="208"/>
      <c r="R114" s="208"/>
      <c r="S114" s="208"/>
      <c r="T114" s="209"/>
      <c r="AT114" s="210" t="s">
        <v>160</v>
      </c>
      <c r="AU114" s="210" t="s">
        <v>84</v>
      </c>
      <c r="AV114" s="13" t="s">
        <v>84</v>
      </c>
      <c r="AW114" s="13" t="s">
        <v>36</v>
      </c>
      <c r="AX114" s="13" t="s">
        <v>74</v>
      </c>
      <c r="AY114" s="210" t="s">
        <v>143</v>
      </c>
    </row>
    <row r="115" spans="1:65" s="14" customFormat="1">
      <c r="B115" s="211"/>
      <c r="C115" s="212"/>
      <c r="D115" s="201" t="s">
        <v>160</v>
      </c>
      <c r="E115" s="213" t="s">
        <v>18</v>
      </c>
      <c r="F115" s="214" t="s">
        <v>169</v>
      </c>
      <c r="G115" s="212"/>
      <c r="H115" s="215">
        <v>14</v>
      </c>
      <c r="I115" s="216"/>
      <c r="J115" s="212"/>
      <c r="K115" s="212"/>
      <c r="L115" s="217"/>
      <c r="M115" s="218"/>
      <c r="N115" s="219"/>
      <c r="O115" s="219"/>
      <c r="P115" s="219"/>
      <c r="Q115" s="219"/>
      <c r="R115" s="219"/>
      <c r="S115" s="219"/>
      <c r="T115" s="220"/>
      <c r="AT115" s="221" t="s">
        <v>160</v>
      </c>
      <c r="AU115" s="221" t="s">
        <v>84</v>
      </c>
      <c r="AV115" s="14" t="s">
        <v>151</v>
      </c>
      <c r="AW115" s="14" t="s">
        <v>36</v>
      </c>
      <c r="AX115" s="14" t="s">
        <v>82</v>
      </c>
      <c r="AY115" s="221" t="s">
        <v>143</v>
      </c>
    </row>
    <row r="116" spans="1:65" s="2" customFormat="1" ht="49.15" customHeight="1">
      <c r="A116" s="34"/>
      <c r="B116" s="35"/>
      <c r="C116" s="173" t="s">
        <v>177</v>
      </c>
      <c r="D116" s="173" t="s">
        <v>146</v>
      </c>
      <c r="E116" s="174" t="s">
        <v>178</v>
      </c>
      <c r="F116" s="175" t="s">
        <v>179</v>
      </c>
      <c r="G116" s="176" t="s">
        <v>180</v>
      </c>
      <c r="H116" s="177">
        <v>6.03</v>
      </c>
      <c r="I116" s="178"/>
      <c r="J116" s="177">
        <f>ROUND((ROUND(I116,2))*(ROUND(H116,2)),2)</f>
        <v>0</v>
      </c>
      <c r="K116" s="175" t="s">
        <v>150</v>
      </c>
      <c r="L116" s="39"/>
      <c r="M116" s="179" t="s">
        <v>18</v>
      </c>
      <c r="N116" s="180" t="s">
        <v>45</v>
      </c>
      <c r="O116" s="64"/>
      <c r="P116" s="181">
        <f>O116*H116</f>
        <v>0</v>
      </c>
      <c r="Q116" s="181">
        <v>7.9210000000000003E-2</v>
      </c>
      <c r="R116" s="181">
        <f>Q116*H116</f>
        <v>0.47763630000000001</v>
      </c>
      <c r="S116" s="181">
        <v>0</v>
      </c>
      <c r="T116" s="182">
        <f>S116*H116</f>
        <v>0</v>
      </c>
      <c r="U116" s="34"/>
      <c r="V116" s="34"/>
      <c r="W116" s="34"/>
      <c r="X116" s="34"/>
      <c r="Y116" s="34"/>
      <c r="Z116" s="34"/>
      <c r="AA116" s="34"/>
      <c r="AB116" s="34"/>
      <c r="AC116" s="34"/>
      <c r="AD116" s="34"/>
      <c r="AE116" s="34"/>
      <c r="AR116" s="183" t="s">
        <v>151</v>
      </c>
      <c r="AT116" s="183" t="s">
        <v>146</v>
      </c>
      <c r="AU116" s="183" t="s">
        <v>84</v>
      </c>
      <c r="AY116" s="17" t="s">
        <v>143</v>
      </c>
      <c r="BE116" s="184">
        <f>IF(N116="základní",J116,0)</f>
        <v>0</v>
      </c>
      <c r="BF116" s="184">
        <f>IF(N116="snížená",J116,0)</f>
        <v>0</v>
      </c>
      <c r="BG116" s="184">
        <f>IF(N116="zákl. přenesená",J116,0)</f>
        <v>0</v>
      </c>
      <c r="BH116" s="184">
        <f>IF(N116="sníž. přenesená",J116,0)</f>
        <v>0</v>
      </c>
      <c r="BI116" s="184">
        <f>IF(N116="nulová",J116,0)</f>
        <v>0</v>
      </c>
      <c r="BJ116" s="17" t="s">
        <v>82</v>
      </c>
      <c r="BK116" s="184">
        <f>ROUND((ROUND(I116,2))*(ROUND(H116,2)),2)</f>
        <v>0</v>
      </c>
      <c r="BL116" s="17" t="s">
        <v>151</v>
      </c>
      <c r="BM116" s="183" t="s">
        <v>181</v>
      </c>
    </row>
    <row r="117" spans="1:65" s="2" customFormat="1">
      <c r="A117" s="34"/>
      <c r="B117" s="35"/>
      <c r="C117" s="36"/>
      <c r="D117" s="185" t="s">
        <v>153</v>
      </c>
      <c r="E117" s="36"/>
      <c r="F117" s="186" t="s">
        <v>182</v>
      </c>
      <c r="G117" s="36"/>
      <c r="H117" s="36"/>
      <c r="I117" s="187"/>
      <c r="J117" s="36"/>
      <c r="K117" s="36"/>
      <c r="L117" s="39"/>
      <c r="M117" s="188"/>
      <c r="N117" s="189"/>
      <c r="O117" s="64"/>
      <c r="P117" s="64"/>
      <c r="Q117" s="64"/>
      <c r="R117" s="64"/>
      <c r="S117" s="64"/>
      <c r="T117" s="65"/>
      <c r="U117" s="34"/>
      <c r="V117" s="34"/>
      <c r="W117" s="34"/>
      <c r="X117" s="34"/>
      <c r="Y117" s="34"/>
      <c r="Z117" s="34"/>
      <c r="AA117" s="34"/>
      <c r="AB117" s="34"/>
      <c r="AC117" s="34"/>
      <c r="AD117" s="34"/>
      <c r="AE117" s="34"/>
      <c r="AT117" s="17" t="s">
        <v>153</v>
      </c>
      <c r="AU117" s="17" t="s">
        <v>84</v>
      </c>
    </row>
    <row r="118" spans="1:65" s="13" customFormat="1">
      <c r="B118" s="199"/>
      <c r="C118" s="200"/>
      <c r="D118" s="201" t="s">
        <v>160</v>
      </c>
      <c r="E118" s="202" t="s">
        <v>18</v>
      </c>
      <c r="F118" s="203" t="s">
        <v>183</v>
      </c>
      <c r="G118" s="200"/>
      <c r="H118" s="204">
        <v>3.3</v>
      </c>
      <c r="I118" s="205"/>
      <c r="J118" s="200"/>
      <c r="K118" s="200"/>
      <c r="L118" s="206"/>
      <c r="M118" s="207"/>
      <c r="N118" s="208"/>
      <c r="O118" s="208"/>
      <c r="P118" s="208"/>
      <c r="Q118" s="208"/>
      <c r="R118" s="208"/>
      <c r="S118" s="208"/>
      <c r="T118" s="209"/>
      <c r="AT118" s="210" t="s">
        <v>160</v>
      </c>
      <c r="AU118" s="210" t="s">
        <v>84</v>
      </c>
      <c r="AV118" s="13" t="s">
        <v>84</v>
      </c>
      <c r="AW118" s="13" t="s">
        <v>36</v>
      </c>
      <c r="AX118" s="13" t="s">
        <v>74</v>
      </c>
      <c r="AY118" s="210" t="s">
        <v>143</v>
      </c>
    </row>
    <row r="119" spans="1:65" s="13" customFormat="1">
      <c r="B119" s="199"/>
      <c r="C119" s="200"/>
      <c r="D119" s="201" t="s">
        <v>160</v>
      </c>
      <c r="E119" s="202" t="s">
        <v>18</v>
      </c>
      <c r="F119" s="203" t="s">
        <v>184</v>
      </c>
      <c r="G119" s="200"/>
      <c r="H119" s="204">
        <v>2.73</v>
      </c>
      <c r="I119" s="205"/>
      <c r="J119" s="200"/>
      <c r="K119" s="200"/>
      <c r="L119" s="206"/>
      <c r="M119" s="207"/>
      <c r="N119" s="208"/>
      <c r="O119" s="208"/>
      <c r="P119" s="208"/>
      <c r="Q119" s="208"/>
      <c r="R119" s="208"/>
      <c r="S119" s="208"/>
      <c r="T119" s="209"/>
      <c r="AT119" s="210" t="s">
        <v>160</v>
      </c>
      <c r="AU119" s="210" t="s">
        <v>84</v>
      </c>
      <c r="AV119" s="13" t="s">
        <v>84</v>
      </c>
      <c r="AW119" s="13" t="s">
        <v>36</v>
      </c>
      <c r="AX119" s="13" t="s">
        <v>74</v>
      </c>
      <c r="AY119" s="210" t="s">
        <v>143</v>
      </c>
    </row>
    <row r="120" spans="1:65" s="14" customFormat="1">
      <c r="B120" s="211"/>
      <c r="C120" s="212"/>
      <c r="D120" s="201" t="s">
        <v>160</v>
      </c>
      <c r="E120" s="213" t="s">
        <v>18</v>
      </c>
      <c r="F120" s="214" t="s">
        <v>169</v>
      </c>
      <c r="G120" s="212"/>
      <c r="H120" s="215">
        <v>6.03</v>
      </c>
      <c r="I120" s="216"/>
      <c r="J120" s="212"/>
      <c r="K120" s="212"/>
      <c r="L120" s="217"/>
      <c r="M120" s="218"/>
      <c r="N120" s="219"/>
      <c r="O120" s="219"/>
      <c r="P120" s="219"/>
      <c r="Q120" s="219"/>
      <c r="R120" s="219"/>
      <c r="S120" s="219"/>
      <c r="T120" s="220"/>
      <c r="AT120" s="221" t="s">
        <v>160</v>
      </c>
      <c r="AU120" s="221" t="s">
        <v>84</v>
      </c>
      <c r="AV120" s="14" t="s">
        <v>151</v>
      </c>
      <c r="AW120" s="14" t="s">
        <v>36</v>
      </c>
      <c r="AX120" s="14" t="s">
        <v>82</v>
      </c>
      <c r="AY120" s="221" t="s">
        <v>143</v>
      </c>
    </row>
    <row r="121" spans="1:65" s="12" customFormat="1" ht="22.9" customHeight="1">
      <c r="B121" s="157"/>
      <c r="C121" s="158"/>
      <c r="D121" s="159" t="s">
        <v>73</v>
      </c>
      <c r="E121" s="171" t="s">
        <v>185</v>
      </c>
      <c r="F121" s="171" t="s">
        <v>186</v>
      </c>
      <c r="G121" s="158"/>
      <c r="H121" s="158"/>
      <c r="I121" s="161"/>
      <c r="J121" s="172">
        <f>BK121</f>
        <v>0</v>
      </c>
      <c r="K121" s="158"/>
      <c r="L121" s="163"/>
      <c r="M121" s="164"/>
      <c r="N121" s="165"/>
      <c r="O121" s="165"/>
      <c r="P121" s="166">
        <f>SUM(P122:P180)</f>
        <v>0</v>
      </c>
      <c r="Q121" s="165"/>
      <c r="R121" s="166">
        <f>SUM(R122:R180)</f>
        <v>4.1423985000000005</v>
      </c>
      <c r="S121" s="165"/>
      <c r="T121" s="167">
        <f>SUM(T122:T180)</f>
        <v>5.1175199999999998</v>
      </c>
      <c r="AR121" s="168" t="s">
        <v>82</v>
      </c>
      <c r="AT121" s="169" t="s">
        <v>73</v>
      </c>
      <c r="AU121" s="169" t="s">
        <v>82</v>
      </c>
      <c r="AY121" s="168" t="s">
        <v>143</v>
      </c>
      <c r="BK121" s="170">
        <f>SUM(BK122:BK180)</f>
        <v>0</v>
      </c>
    </row>
    <row r="122" spans="1:65" s="2" customFormat="1" ht="33" customHeight="1">
      <c r="A122" s="34"/>
      <c r="B122" s="35"/>
      <c r="C122" s="173" t="s">
        <v>185</v>
      </c>
      <c r="D122" s="173" t="s">
        <v>146</v>
      </c>
      <c r="E122" s="174" t="s">
        <v>187</v>
      </c>
      <c r="F122" s="175" t="s">
        <v>188</v>
      </c>
      <c r="G122" s="176" t="s">
        <v>180</v>
      </c>
      <c r="H122" s="177">
        <v>3.08</v>
      </c>
      <c r="I122" s="178"/>
      <c r="J122" s="177">
        <f>ROUND((ROUND(I122,2))*(ROUND(H122,2)),2)</f>
        <v>0</v>
      </c>
      <c r="K122" s="175" t="s">
        <v>150</v>
      </c>
      <c r="L122" s="39"/>
      <c r="M122" s="179" t="s">
        <v>18</v>
      </c>
      <c r="N122" s="180" t="s">
        <v>45</v>
      </c>
      <c r="O122" s="64"/>
      <c r="P122" s="181">
        <f>O122*H122</f>
        <v>0</v>
      </c>
      <c r="Q122" s="181">
        <v>7.3499999999999998E-3</v>
      </c>
      <c r="R122" s="181">
        <f>Q122*H122</f>
        <v>2.2637999999999998E-2</v>
      </c>
      <c r="S122" s="181">
        <v>0</v>
      </c>
      <c r="T122" s="182">
        <f>S122*H122</f>
        <v>0</v>
      </c>
      <c r="U122" s="34"/>
      <c r="V122" s="34"/>
      <c r="W122" s="34"/>
      <c r="X122" s="34"/>
      <c r="Y122" s="34"/>
      <c r="Z122" s="34"/>
      <c r="AA122" s="34"/>
      <c r="AB122" s="34"/>
      <c r="AC122" s="34"/>
      <c r="AD122" s="34"/>
      <c r="AE122" s="34"/>
      <c r="AR122" s="183" t="s">
        <v>151</v>
      </c>
      <c r="AT122" s="183" t="s">
        <v>146</v>
      </c>
      <c r="AU122" s="183" t="s">
        <v>84</v>
      </c>
      <c r="AY122" s="17" t="s">
        <v>143</v>
      </c>
      <c r="BE122" s="184">
        <f>IF(N122="základní",J122,0)</f>
        <v>0</v>
      </c>
      <c r="BF122" s="184">
        <f>IF(N122="snížená",J122,0)</f>
        <v>0</v>
      </c>
      <c r="BG122" s="184">
        <f>IF(N122="zákl. přenesená",J122,0)</f>
        <v>0</v>
      </c>
      <c r="BH122" s="184">
        <f>IF(N122="sníž. přenesená",J122,0)</f>
        <v>0</v>
      </c>
      <c r="BI122" s="184">
        <f>IF(N122="nulová",J122,0)</f>
        <v>0</v>
      </c>
      <c r="BJ122" s="17" t="s">
        <v>82</v>
      </c>
      <c r="BK122" s="184">
        <f>ROUND((ROUND(I122,2))*(ROUND(H122,2)),2)</f>
        <v>0</v>
      </c>
      <c r="BL122" s="17" t="s">
        <v>151</v>
      </c>
      <c r="BM122" s="183" t="s">
        <v>189</v>
      </c>
    </row>
    <row r="123" spans="1:65" s="2" customFormat="1">
      <c r="A123" s="34"/>
      <c r="B123" s="35"/>
      <c r="C123" s="36"/>
      <c r="D123" s="185" t="s">
        <v>153</v>
      </c>
      <c r="E123" s="36"/>
      <c r="F123" s="186" t="s">
        <v>190</v>
      </c>
      <c r="G123" s="36"/>
      <c r="H123" s="36"/>
      <c r="I123" s="187"/>
      <c r="J123" s="36"/>
      <c r="K123" s="36"/>
      <c r="L123" s="39"/>
      <c r="M123" s="188"/>
      <c r="N123" s="189"/>
      <c r="O123" s="64"/>
      <c r="P123" s="64"/>
      <c r="Q123" s="64"/>
      <c r="R123" s="64"/>
      <c r="S123" s="64"/>
      <c r="T123" s="65"/>
      <c r="U123" s="34"/>
      <c r="V123" s="34"/>
      <c r="W123" s="34"/>
      <c r="X123" s="34"/>
      <c r="Y123" s="34"/>
      <c r="Z123" s="34"/>
      <c r="AA123" s="34"/>
      <c r="AB123" s="34"/>
      <c r="AC123" s="34"/>
      <c r="AD123" s="34"/>
      <c r="AE123" s="34"/>
      <c r="AT123" s="17" t="s">
        <v>153</v>
      </c>
      <c r="AU123" s="17" t="s">
        <v>84</v>
      </c>
    </row>
    <row r="124" spans="1:65" s="13" customFormat="1">
      <c r="B124" s="199"/>
      <c r="C124" s="200"/>
      <c r="D124" s="201" t="s">
        <v>160</v>
      </c>
      <c r="E124" s="202" t="s">
        <v>18</v>
      </c>
      <c r="F124" s="203" t="s">
        <v>191</v>
      </c>
      <c r="G124" s="200"/>
      <c r="H124" s="204">
        <v>0.16</v>
      </c>
      <c r="I124" s="205"/>
      <c r="J124" s="200"/>
      <c r="K124" s="200"/>
      <c r="L124" s="206"/>
      <c r="M124" s="207"/>
      <c r="N124" s="208"/>
      <c r="O124" s="208"/>
      <c r="P124" s="208"/>
      <c r="Q124" s="208"/>
      <c r="R124" s="208"/>
      <c r="S124" s="208"/>
      <c r="T124" s="209"/>
      <c r="AT124" s="210" t="s">
        <v>160</v>
      </c>
      <c r="AU124" s="210" t="s">
        <v>84</v>
      </c>
      <c r="AV124" s="13" t="s">
        <v>84</v>
      </c>
      <c r="AW124" s="13" t="s">
        <v>36</v>
      </c>
      <c r="AX124" s="13" t="s">
        <v>74</v>
      </c>
      <c r="AY124" s="210" t="s">
        <v>143</v>
      </c>
    </row>
    <row r="125" spans="1:65" s="13" customFormat="1">
      <c r="B125" s="199"/>
      <c r="C125" s="200"/>
      <c r="D125" s="201" t="s">
        <v>160</v>
      </c>
      <c r="E125" s="202" t="s">
        <v>18</v>
      </c>
      <c r="F125" s="203" t="s">
        <v>192</v>
      </c>
      <c r="G125" s="200"/>
      <c r="H125" s="204">
        <v>0.8</v>
      </c>
      <c r="I125" s="205"/>
      <c r="J125" s="200"/>
      <c r="K125" s="200"/>
      <c r="L125" s="206"/>
      <c r="M125" s="207"/>
      <c r="N125" s="208"/>
      <c r="O125" s="208"/>
      <c r="P125" s="208"/>
      <c r="Q125" s="208"/>
      <c r="R125" s="208"/>
      <c r="S125" s="208"/>
      <c r="T125" s="209"/>
      <c r="AT125" s="210" t="s">
        <v>160</v>
      </c>
      <c r="AU125" s="210" t="s">
        <v>84</v>
      </c>
      <c r="AV125" s="13" t="s">
        <v>84</v>
      </c>
      <c r="AW125" s="13" t="s">
        <v>36</v>
      </c>
      <c r="AX125" s="13" t="s">
        <v>74</v>
      </c>
      <c r="AY125" s="210" t="s">
        <v>143</v>
      </c>
    </row>
    <row r="126" spans="1:65" s="13" customFormat="1">
      <c r="B126" s="199"/>
      <c r="C126" s="200"/>
      <c r="D126" s="201" t="s">
        <v>160</v>
      </c>
      <c r="E126" s="202" t="s">
        <v>18</v>
      </c>
      <c r="F126" s="203" t="s">
        <v>193</v>
      </c>
      <c r="G126" s="200"/>
      <c r="H126" s="204">
        <v>1.4</v>
      </c>
      <c r="I126" s="205"/>
      <c r="J126" s="200"/>
      <c r="K126" s="200"/>
      <c r="L126" s="206"/>
      <c r="M126" s="207"/>
      <c r="N126" s="208"/>
      <c r="O126" s="208"/>
      <c r="P126" s="208"/>
      <c r="Q126" s="208"/>
      <c r="R126" s="208"/>
      <c r="S126" s="208"/>
      <c r="T126" s="209"/>
      <c r="AT126" s="210" t="s">
        <v>160</v>
      </c>
      <c r="AU126" s="210" t="s">
        <v>84</v>
      </c>
      <c r="AV126" s="13" t="s">
        <v>84</v>
      </c>
      <c r="AW126" s="13" t="s">
        <v>36</v>
      </c>
      <c r="AX126" s="13" t="s">
        <v>74</v>
      </c>
      <c r="AY126" s="210" t="s">
        <v>143</v>
      </c>
    </row>
    <row r="127" spans="1:65" s="13" customFormat="1">
      <c r="B127" s="199"/>
      <c r="C127" s="200"/>
      <c r="D127" s="201" t="s">
        <v>160</v>
      </c>
      <c r="E127" s="202" t="s">
        <v>18</v>
      </c>
      <c r="F127" s="203" t="s">
        <v>194</v>
      </c>
      <c r="G127" s="200"/>
      <c r="H127" s="204">
        <v>0.12</v>
      </c>
      <c r="I127" s="205"/>
      <c r="J127" s="200"/>
      <c r="K127" s="200"/>
      <c r="L127" s="206"/>
      <c r="M127" s="207"/>
      <c r="N127" s="208"/>
      <c r="O127" s="208"/>
      <c r="P127" s="208"/>
      <c r="Q127" s="208"/>
      <c r="R127" s="208"/>
      <c r="S127" s="208"/>
      <c r="T127" s="209"/>
      <c r="AT127" s="210" t="s">
        <v>160</v>
      </c>
      <c r="AU127" s="210" t="s">
        <v>84</v>
      </c>
      <c r="AV127" s="13" t="s">
        <v>84</v>
      </c>
      <c r="AW127" s="13" t="s">
        <v>36</v>
      </c>
      <c r="AX127" s="13" t="s">
        <v>74</v>
      </c>
      <c r="AY127" s="210" t="s">
        <v>143</v>
      </c>
    </row>
    <row r="128" spans="1:65" s="13" customFormat="1">
      <c r="B128" s="199"/>
      <c r="C128" s="200"/>
      <c r="D128" s="201" t="s">
        <v>160</v>
      </c>
      <c r="E128" s="202" t="s">
        <v>18</v>
      </c>
      <c r="F128" s="203" t="s">
        <v>195</v>
      </c>
      <c r="G128" s="200"/>
      <c r="H128" s="204">
        <v>0.6</v>
      </c>
      <c r="I128" s="205"/>
      <c r="J128" s="200"/>
      <c r="K128" s="200"/>
      <c r="L128" s="206"/>
      <c r="M128" s="207"/>
      <c r="N128" s="208"/>
      <c r="O128" s="208"/>
      <c r="P128" s="208"/>
      <c r="Q128" s="208"/>
      <c r="R128" s="208"/>
      <c r="S128" s="208"/>
      <c r="T128" s="209"/>
      <c r="AT128" s="210" t="s">
        <v>160</v>
      </c>
      <c r="AU128" s="210" t="s">
        <v>84</v>
      </c>
      <c r="AV128" s="13" t="s">
        <v>84</v>
      </c>
      <c r="AW128" s="13" t="s">
        <v>36</v>
      </c>
      <c r="AX128" s="13" t="s">
        <v>74</v>
      </c>
      <c r="AY128" s="210" t="s">
        <v>143</v>
      </c>
    </row>
    <row r="129" spans="1:65" s="14" customFormat="1">
      <c r="B129" s="211"/>
      <c r="C129" s="212"/>
      <c r="D129" s="201" t="s">
        <v>160</v>
      </c>
      <c r="E129" s="213" t="s">
        <v>18</v>
      </c>
      <c r="F129" s="214" t="s">
        <v>169</v>
      </c>
      <c r="G129" s="212"/>
      <c r="H129" s="215">
        <v>3.08</v>
      </c>
      <c r="I129" s="216"/>
      <c r="J129" s="212"/>
      <c r="K129" s="212"/>
      <c r="L129" s="217"/>
      <c r="M129" s="218"/>
      <c r="N129" s="219"/>
      <c r="O129" s="219"/>
      <c r="P129" s="219"/>
      <c r="Q129" s="219"/>
      <c r="R129" s="219"/>
      <c r="S129" s="219"/>
      <c r="T129" s="220"/>
      <c r="AT129" s="221" t="s">
        <v>160</v>
      </c>
      <c r="AU129" s="221" t="s">
        <v>84</v>
      </c>
      <c r="AV129" s="14" t="s">
        <v>151</v>
      </c>
      <c r="AW129" s="14" t="s">
        <v>36</v>
      </c>
      <c r="AX129" s="14" t="s">
        <v>82</v>
      </c>
      <c r="AY129" s="221" t="s">
        <v>143</v>
      </c>
    </row>
    <row r="130" spans="1:65" s="2" customFormat="1" ht="24.2" customHeight="1">
      <c r="A130" s="34"/>
      <c r="B130" s="35"/>
      <c r="C130" s="173" t="s">
        <v>196</v>
      </c>
      <c r="D130" s="173" t="s">
        <v>146</v>
      </c>
      <c r="E130" s="174" t="s">
        <v>197</v>
      </c>
      <c r="F130" s="175" t="s">
        <v>198</v>
      </c>
      <c r="G130" s="176" t="s">
        <v>180</v>
      </c>
      <c r="H130" s="177">
        <v>6.03</v>
      </c>
      <c r="I130" s="178"/>
      <c r="J130" s="177">
        <f>ROUND((ROUND(I130,2))*(ROUND(H130,2)),2)</f>
        <v>0</v>
      </c>
      <c r="K130" s="175" t="s">
        <v>150</v>
      </c>
      <c r="L130" s="39"/>
      <c r="M130" s="179" t="s">
        <v>18</v>
      </c>
      <c r="N130" s="180" t="s">
        <v>45</v>
      </c>
      <c r="O130" s="64"/>
      <c r="P130" s="181">
        <f>O130*H130</f>
        <v>0</v>
      </c>
      <c r="Q130" s="181">
        <v>2.5999999999999998E-4</v>
      </c>
      <c r="R130" s="181">
        <f>Q130*H130</f>
        <v>1.5677999999999998E-3</v>
      </c>
      <c r="S130" s="181">
        <v>0</v>
      </c>
      <c r="T130" s="182">
        <f>S130*H130</f>
        <v>0</v>
      </c>
      <c r="U130" s="34"/>
      <c r="V130" s="34"/>
      <c r="W130" s="34"/>
      <c r="X130" s="34"/>
      <c r="Y130" s="34"/>
      <c r="Z130" s="34"/>
      <c r="AA130" s="34"/>
      <c r="AB130" s="34"/>
      <c r="AC130" s="34"/>
      <c r="AD130" s="34"/>
      <c r="AE130" s="34"/>
      <c r="AR130" s="183" t="s">
        <v>151</v>
      </c>
      <c r="AT130" s="183" t="s">
        <v>146</v>
      </c>
      <c r="AU130" s="183" t="s">
        <v>84</v>
      </c>
      <c r="AY130" s="17" t="s">
        <v>143</v>
      </c>
      <c r="BE130" s="184">
        <f>IF(N130="základní",J130,0)</f>
        <v>0</v>
      </c>
      <c r="BF130" s="184">
        <f>IF(N130="snížená",J130,0)</f>
        <v>0</v>
      </c>
      <c r="BG130" s="184">
        <f>IF(N130="zákl. přenesená",J130,0)</f>
        <v>0</v>
      </c>
      <c r="BH130" s="184">
        <f>IF(N130="sníž. přenesená",J130,0)</f>
        <v>0</v>
      </c>
      <c r="BI130" s="184">
        <f>IF(N130="nulová",J130,0)</f>
        <v>0</v>
      </c>
      <c r="BJ130" s="17" t="s">
        <v>82</v>
      </c>
      <c r="BK130" s="184">
        <f>ROUND((ROUND(I130,2))*(ROUND(H130,2)),2)</f>
        <v>0</v>
      </c>
      <c r="BL130" s="17" t="s">
        <v>151</v>
      </c>
      <c r="BM130" s="183" t="s">
        <v>199</v>
      </c>
    </row>
    <row r="131" spans="1:65" s="2" customFormat="1">
      <c r="A131" s="34"/>
      <c r="B131" s="35"/>
      <c r="C131" s="36"/>
      <c r="D131" s="185" t="s">
        <v>153</v>
      </c>
      <c r="E131" s="36"/>
      <c r="F131" s="186" t="s">
        <v>200</v>
      </c>
      <c r="G131" s="36"/>
      <c r="H131" s="36"/>
      <c r="I131" s="187"/>
      <c r="J131" s="36"/>
      <c r="K131" s="36"/>
      <c r="L131" s="39"/>
      <c r="M131" s="188"/>
      <c r="N131" s="189"/>
      <c r="O131" s="64"/>
      <c r="P131" s="64"/>
      <c r="Q131" s="64"/>
      <c r="R131" s="64"/>
      <c r="S131" s="64"/>
      <c r="T131" s="65"/>
      <c r="U131" s="34"/>
      <c r="V131" s="34"/>
      <c r="W131" s="34"/>
      <c r="X131" s="34"/>
      <c r="Y131" s="34"/>
      <c r="Z131" s="34"/>
      <c r="AA131" s="34"/>
      <c r="AB131" s="34"/>
      <c r="AC131" s="34"/>
      <c r="AD131" s="34"/>
      <c r="AE131" s="34"/>
      <c r="AT131" s="17" t="s">
        <v>153</v>
      </c>
      <c r="AU131" s="17" t="s">
        <v>84</v>
      </c>
    </row>
    <row r="132" spans="1:65" s="2" customFormat="1" ht="37.9" customHeight="1">
      <c r="A132" s="34"/>
      <c r="B132" s="35"/>
      <c r="C132" s="173" t="s">
        <v>158</v>
      </c>
      <c r="D132" s="173" t="s">
        <v>146</v>
      </c>
      <c r="E132" s="174" t="s">
        <v>201</v>
      </c>
      <c r="F132" s="175" t="s">
        <v>202</v>
      </c>
      <c r="G132" s="176" t="s">
        <v>180</v>
      </c>
      <c r="H132" s="177">
        <v>6.03</v>
      </c>
      <c r="I132" s="178"/>
      <c r="J132" s="177">
        <f>ROUND((ROUND(I132,2))*(ROUND(H132,2)),2)</f>
        <v>0</v>
      </c>
      <c r="K132" s="175" t="s">
        <v>150</v>
      </c>
      <c r="L132" s="39"/>
      <c r="M132" s="179" t="s">
        <v>18</v>
      </c>
      <c r="N132" s="180" t="s">
        <v>45</v>
      </c>
      <c r="O132" s="64"/>
      <c r="P132" s="181">
        <f>O132*H132</f>
        <v>0</v>
      </c>
      <c r="Q132" s="181">
        <v>4.3800000000000002E-3</v>
      </c>
      <c r="R132" s="181">
        <f>Q132*H132</f>
        <v>2.6411400000000002E-2</v>
      </c>
      <c r="S132" s="181">
        <v>0</v>
      </c>
      <c r="T132" s="182">
        <f>S132*H132</f>
        <v>0</v>
      </c>
      <c r="U132" s="34"/>
      <c r="V132" s="34"/>
      <c r="W132" s="34"/>
      <c r="X132" s="34"/>
      <c r="Y132" s="34"/>
      <c r="Z132" s="34"/>
      <c r="AA132" s="34"/>
      <c r="AB132" s="34"/>
      <c r="AC132" s="34"/>
      <c r="AD132" s="34"/>
      <c r="AE132" s="34"/>
      <c r="AR132" s="183" t="s">
        <v>151</v>
      </c>
      <c r="AT132" s="183" t="s">
        <v>146</v>
      </c>
      <c r="AU132" s="183" t="s">
        <v>84</v>
      </c>
      <c r="AY132" s="17" t="s">
        <v>143</v>
      </c>
      <c r="BE132" s="184">
        <f>IF(N132="základní",J132,0)</f>
        <v>0</v>
      </c>
      <c r="BF132" s="184">
        <f>IF(N132="snížená",J132,0)</f>
        <v>0</v>
      </c>
      <c r="BG132" s="184">
        <f>IF(N132="zákl. přenesená",J132,0)</f>
        <v>0</v>
      </c>
      <c r="BH132" s="184">
        <f>IF(N132="sníž. přenesená",J132,0)</f>
        <v>0</v>
      </c>
      <c r="BI132" s="184">
        <f>IF(N132="nulová",J132,0)</f>
        <v>0</v>
      </c>
      <c r="BJ132" s="17" t="s">
        <v>82</v>
      </c>
      <c r="BK132" s="184">
        <f>ROUND((ROUND(I132,2))*(ROUND(H132,2)),2)</f>
        <v>0</v>
      </c>
      <c r="BL132" s="17" t="s">
        <v>151</v>
      </c>
      <c r="BM132" s="183" t="s">
        <v>203</v>
      </c>
    </row>
    <row r="133" spans="1:65" s="2" customFormat="1">
      <c r="A133" s="34"/>
      <c r="B133" s="35"/>
      <c r="C133" s="36"/>
      <c r="D133" s="185" t="s">
        <v>153</v>
      </c>
      <c r="E133" s="36"/>
      <c r="F133" s="186" t="s">
        <v>204</v>
      </c>
      <c r="G133" s="36"/>
      <c r="H133" s="36"/>
      <c r="I133" s="187"/>
      <c r="J133" s="36"/>
      <c r="K133" s="36"/>
      <c r="L133" s="39"/>
      <c r="M133" s="188"/>
      <c r="N133" s="189"/>
      <c r="O133" s="64"/>
      <c r="P133" s="64"/>
      <c r="Q133" s="64"/>
      <c r="R133" s="64"/>
      <c r="S133" s="64"/>
      <c r="T133" s="65"/>
      <c r="U133" s="34"/>
      <c r="V133" s="34"/>
      <c r="W133" s="34"/>
      <c r="X133" s="34"/>
      <c r="Y133" s="34"/>
      <c r="Z133" s="34"/>
      <c r="AA133" s="34"/>
      <c r="AB133" s="34"/>
      <c r="AC133" s="34"/>
      <c r="AD133" s="34"/>
      <c r="AE133" s="34"/>
      <c r="AT133" s="17" t="s">
        <v>153</v>
      </c>
      <c r="AU133" s="17" t="s">
        <v>84</v>
      </c>
    </row>
    <row r="134" spans="1:65" s="13" customFormat="1">
      <c r="B134" s="199"/>
      <c r="C134" s="200"/>
      <c r="D134" s="201" t="s">
        <v>160</v>
      </c>
      <c r="E134" s="202" t="s">
        <v>18</v>
      </c>
      <c r="F134" s="203" t="s">
        <v>183</v>
      </c>
      <c r="G134" s="200"/>
      <c r="H134" s="204">
        <v>3.3</v>
      </c>
      <c r="I134" s="205"/>
      <c r="J134" s="200"/>
      <c r="K134" s="200"/>
      <c r="L134" s="206"/>
      <c r="M134" s="207"/>
      <c r="N134" s="208"/>
      <c r="O134" s="208"/>
      <c r="P134" s="208"/>
      <c r="Q134" s="208"/>
      <c r="R134" s="208"/>
      <c r="S134" s="208"/>
      <c r="T134" s="209"/>
      <c r="AT134" s="210" t="s">
        <v>160</v>
      </c>
      <c r="AU134" s="210" t="s">
        <v>84</v>
      </c>
      <c r="AV134" s="13" t="s">
        <v>84</v>
      </c>
      <c r="AW134" s="13" t="s">
        <v>36</v>
      </c>
      <c r="AX134" s="13" t="s">
        <v>74</v>
      </c>
      <c r="AY134" s="210" t="s">
        <v>143</v>
      </c>
    </row>
    <row r="135" spans="1:65" s="13" customFormat="1">
      <c r="B135" s="199"/>
      <c r="C135" s="200"/>
      <c r="D135" s="201" t="s">
        <v>160</v>
      </c>
      <c r="E135" s="202" t="s">
        <v>18</v>
      </c>
      <c r="F135" s="203" t="s">
        <v>184</v>
      </c>
      <c r="G135" s="200"/>
      <c r="H135" s="204">
        <v>2.73</v>
      </c>
      <c r="I135" s="205"/>
      <c r="J135" s="200"/>
      <c r="K135" s="200"/>
      <c r="L135" s="206"/>
      <c r="M135" s="207"/>
      <c r="N135" s="208"/>
      <c r="O135" s="208"/>
      <c r="P135" s="208"/>
      <c r="Q135" s="208"/>
      <c r="R135" s="208"/>
      <c r="S135" s="208"/>
      <c r="T135" s="209"/>
      <c r="AT135" s="210" t="s">
        <v>160</v>
      </c>
      <c r="AU135" s="210" t="s">
        <v>84</v>
      </c>
      <c r="AV135" s="13" t="s">
        <v>84</v>
      </c>
      <c r="AW135" s="13" t="s">
        <v>36</v>
      </c>
      <c r="AX135" s="13" t="s">
        <v>74</v>
      </c>
      <c r="AY135" s="210" t="s">
        <v>143</v>
      </c>
    </row>
    <row r="136" spans="1:65" s="14" customFormat="1">
      <c r="B136" s="211"/>
      <c r="C136" s="212"/>
      <c r="D136" s="201" t="s">
        <v>160</v>
      </c>
      <c r="E136" s="213" t="s">
        <v>18</v>
      </c>
      <c r="F136" s="214" t="s">
        <v>169</v>
      </c>
      <c r="G136" s="212"/>
      <c r="H136" s="215">
        <v>6.03</v>
      </c>
      <c r="I136" s="216"/>
      <c r="J136" s="212"/>
      <c r="K136" s="212"/>
      <c r="L136" s="217"/>
      <c r="M136" s="218"/>
      <c r="N136" s="219"/>
      <c r="O136" s="219"/>
      <c r="P136" s="219"/>
      <c r="Q136" s="219"/>
      <c r="R136" s="219"/>
      <c r="S136" s="219"/>
      <c r="T136" s="220"/>
      <c r="AT136" s="221" t="s">
        <v>160</v>
      </c>
      <c r="AU136" s="221" t="s">
        <v>84</v>
      </c>
      <c r="AV136" s="14" t="s">
        <v>151</v>
      </c>
      <c r="AW136" s="14" t="s">
        <v>36</v>
      </c>
      <c r="AX136" s="14" t="s">
        <v>82</v>
      </c>
      <c r="AY136" s="221" t="s">
        <v>143</v>
      </c>
    </row>
    <row r="137" spans="1:65" s="2" customFormat="1" ht="37.9" customHeight="1">
      <c r="A137" s="34"/>
      <c r="B137" s="35"/>
      <c r="C137" s="173" t="s">
        <v>205</v>
      </c>
      <c r="D137" s="173" t="s">
        <v>146</v>
      </c>
      <c r="E137" s="174" t="s">
        <v>206</v>
      </c>
      <c r="F137" s="175" t="s">
        <v>207</v>
      </c>
      <c r="G137" s="176" t="s">
        <v>180</v>
      </c>
      <c r="H137" s="177">
        <v>6.03</v>
      </c>
      <c r="I137" s="178"/>
      <c r="J137" s="177">
        <f>ROUND((ROUND(I137,2))*(ROUND(H137,2)),2)</f>
        <v>0</v>
      </c>
      <c r="K137" s="175" t="s">
        <v>150</v>
      </c>
      <c r="L137" s="39"/>
      <c r="M137" s="179" t="s">
        <v>18</v>
      </c>
      <c r="N137" s="180" t="s">
        <v>45</v>
      </c>
      <c r="O137" s="64"/>
      <c r="P137" s="181">
        <f>O137*H137</f>
        <v>0</v>
      </c>
      <c r="Q137" s="181">
        <v>1.103E-2</v>
      </c>
      <c r="R137" s="181">
        <f>Q137*H137</f>
        <v>6.6510899999999998E-2</v>
      </c>
      <c r="S137" s="181">
        <v>0</v>
      </c>
      <c r="T137" s="182">
        <f>S137*H137</f>
        <v>0</v>
      </c>
      <c r="U137" s="34"/>
      <c r="V137" s="34"/>
      <c r="W137" s="34"/>
      <c r="X137" s="34"/>
      <c r="Y137" s="34"/>
      <c r="Z137" s="34"/>
      <c r="AA137" s="34"/>
      <c r="AB137" s="34"/>
      <c r="AC137" s="34"/>
      <c r="AD137" s="34"/>
      <c r="AE137" s="34"/>
      <c r="AR137" s="183" t="s">
        <v>151</v>
      </c>
      <c r="AT137" s="183" t="s">
        <v>146</v>
      </c>
      <c r="AU137" s="183" t="s">
        <v>84</v>
      </c>
      <c r="AY137" s="17" t="s">
        <v>143</v>
      </c>
      <c r="BE137" s="184">
        <f>IF(N137="základní",J137,0)</f>
        <v>0</v>
      </c>
      <c r="BF137" s="184">
        <f>IF(N137="snížená",J137,0)</f>
        <v>0</v>
      </c>
      <c r="BG137" s="184">
        <f>IF(N137="zákl. přenesená",J137,0)</f>
        <v>0</v>
      </c>
      <c r="BH137" s="184">
        <f>IF(N137="sníž. přenesená",J137,0)</f>
        <v>0</v>
      </c>
      <c r="BI137" s="184">
        <f>IF(N137="nulová",J137,0)</f>
        <v>0</v>
      </c>
      <c r="BJ137" s="17" t="s">
        <v>82</v>
      </c>
      <c r="BK137" s="184">
        <f>ROUND((ROUND(I137,2))*(ROUND(H137,2)),2)</f>
        <v>0</v>
      </c>
      <c r="BL137" s="17" t="s">
        <v>151</v>
      </c>
      <c r="BM137" s="183" t="s">
        <v>208</v>
      </c>
    </row>
    <row r="138" spans="1:65" s="2" customFormat="1">
      <c r="A138" s="34"/>
      <c r="B138" s="35"/>
      <c r="C138" s="36"/>
      <c r="D138" s="185" t="s">
        <v>153</v>
      </c>
      <c r="E138" s="36"/>
      <c r="F138" s="186" t="s">
        <v>209</v>
      </c>
      <c r="G138" s="36"/>
      <c r="H138" s="36"/>
      <c r="I138" s="187"/>
      <c r="J138" s="36"/>
      <c r="K138" s="36"/>
      <c r="L138" s="39"/>
      <c r="M138" s="188"/>
      <c r="N138" s="189"/>
      <c r="O138" s="64"/>
      <c r="P138" s="64"/>
      <c r="Q138" s="64"/>
      <c r="R138" s="64"/>
      <c r="S138" s="64"/>
      <c r="T138" s="65"/>
      <c r="U138" s="34"/>
      <c r="V138" s="34"/>
      <c r="W138" s="34"/>
      <c r="X138" s="34"/>
      <c r="Y138" s="34"/>
      <c r="Z138" s="34"/>
      <c r="AA138" s="34"/>
      <c r="AB138" s="34"/>
      <c r="AC138" s="34"/>
      <c r="AD138" s="34"/>
      <c r="AE138" s="34"/>
      <c r="AT138" s="17" t="s">
        <v>153</v>
      </c>
      <c r="AU138" s="17" t="s">
        <v>84</v>
      </c>
    </row>
    <row r="139" spans="1:65" s="13" customFormat="1">
      <c r="B139" s="199"/>
      <c r="C139" s="200"/>
      <c r="D139" s="201" t="s">
        <v>160</v>
      </c>
      <c r="E139" s="202" t="s">
        <v>18</v>
      </c>
      <c r="F139" s="203" t="s">
        <v>183</v>
      </c>
      <c r="G139" s="200"/>
      <c r="H139" s="204">
        <v>3.3</v>
      </c>
      <c r="I139" s="205"/>
      <c r="J139" s="200"/>
      <c r="K139" s="200"/>
      <c r="L139" s="206"/>
      <c r="M139" s="207"/>
      <c r="N139" s="208"/>
      <c r="O139" s="208"/>
      <c r="P139" s="208"/>
      <c r="Q139" s="208"/>
      <c r="R139" s="208"/>
      <c r="S139" s="208"/>
      <c r="T139" s="209"/>
      <c r="AT139" s="210" t="s">
        <v>160</v>
      </c>
      <c r="AU139" s="210" t="s">
        <v>84</v>
      </c>
      <c r="AV139" s="13" t="s">
        <v>84</v>
      </c>
      <c r="AW139" s="13" t="s">
        <v>36</v>
      </c>
      <c r="AX139" s="13" t="s">
        <v>74</v>
      </c>
      <c r="AY139" s="210" t="s">
        <v>143</v>
      </c>
    </row>
    <row r="140" spans="1:65" s="13" customFormat="1">
      <c r="B140" s="199"/>
      <c r="C140" s="200"/>
      <c r="D140" s="201" t="s">
        <v>160</v>
      </c>
      <c r="E140" s="202" t="s">
        <v>18</v>
      </c>
      <c r="F140" s="203" t="s">
        <v>210</v>
      </c>
      <c r="G140" s="200"/>
      <c r="H140" s="204">
        <v>2.73</v>
      </c>
      <c r="I140" s="205"/>
      <c r="J140" s="200"/>
      <c r="K140" s="200"/>
      <c r="L140" s="206"/>
      <c r="M140" s="207"/>
      <c r="N140" s="208"/>
      <c r="O140" s="208"/>
      <c r="P140" s="208"/>
      <c r="Q140" s="208"/>
      <c r="R140" s="208"/>
      <c r="S140" s="208"/>
      <c r="T140" s="209"/>
      <c r="AT140" s="210" t="s">
        <v>160</v>
      </c>
      <c r="AU140" s="210" t="s">
        <v>84</v>
      </c>
      <c r="AV140" s="13" t="s">
        <v>84</v>
      </c>
      <c r="AW140" s="13" t="s">
        <v>36</v>
      </c>
      <c r="AX140" s="13" t="s">
        <v>74</v>
      </c>
      <c r="AY140" s="210" t="s">
        <v>143</v>
      </c>
    </row>
    <row r="141" spans="1:65" s="14" customFormat="1">
      <c r="B141" s="211"/>
      <c r="C141" s="212"/>
      <c r="D141" s="201" t="s">
        <v>160</v>
      </c>
      <c r="E141" s="213" t="s">
        <v>18</v>
      </c>
      <c r="F141" s="214" t="s">
        <v>169</v>
      </c>
      <c r="G141" s="212"/>
      <c r="H141" s="215">
        <v>6.03</v>
      </c>
      <c r="I141" s="216"/>
      <c r="J141" s="212"/>
      <c r="K141" s="212"/>
      <c r="L141" s="217"/>
      <c r="M141" s="218"/>
      <c r="N141" s="219"/>
      <c r="O141" s="219"/>
      <c r="P141" s="219"/>
      <c r="Q141" s="219"/>
      <c r="R141" s="219"/>
      <c r="S141" s="219"/>
      <c r="T141" s="220"/>
      <c r="AT141" s="221" t="s">
        <v>160</v>
      </c>
      <c r="AU141" s="221" t="s">
        <v>84</v>
      </c>
      <c r="AV141" s="14" t="s">
        <v>151</v>
      </c>
      <c r="AW141" s="14" t="s">
        <v>36</v>
      </c>
      <c r="AX141" s="14" t="s">
        <v>82</v>
      </c>
      <c r="AY141" s="221" t="s">
        <v>143</v>
      </c>
    </row>
    <row r="142" spans="1:65" s="2" customFormat="1" ht="37.9" customHeight="1">
      <c r="A142" s="34"/>
      <c r="B142" s="35"/>
      <c r="C142" s="173" t="s">
        <v>211</v>
      </c>
      <c r="D142" s="173" t="s">
        <v>146</v>
      </c>
      <c r="E142" s="174" t="s">
        <v>212</v>
      </c>
      <c r="F142" s="175" t="s">
        <v>213</v>
      </c>
      <c r="G142" s="176" t="s">
        <v>164</v>
      </c>
      <c r="H142" s="177">
        <v>4</v>
      </c>
      <c r="I142" s="178"/>
      <c r="J142" s="177">
        <f>ROUND((ROUND(I142,2))*(ROUND(H142,2)),2)</f>
        <v>0</v>
      </c>
      <c r="K142" s="175" t="s">
        <v>150</v>
      </c>
      <c r="L142" s="39"/>
      <c r="M142" s="179" t="s">
        <v>18</v>
      </c>
      <c r="N142" s="180" t="s">
        <v>45</v>
      </c>
      <c r="O142" s="64"/>
      <c r="P142" s="181">
        <f>O142*H142</f>
        <v>0</v>
      </c>
      <c r="Q142" s="181">
        <v>2.0200000000000001E-3</v>
      </c>
      <c r="R142" s="181">
        <f>Q142*H142</f>
        <v>8.0800000000000004E-3</v>
      </c>
      <c r="S142" s="181">
        <v>0</v>
      </c>
      <c r="T142" s="182">
        <f>S142*H142</f>
        <v>0</v>
      </c>
      <c r="U142" s="34"/>
      <c r="V142" s="34"/>
      <c r="W142" s="34"/>
      <c r="X142" s="34"/>
      <c r="Y142" s="34"/>
      <c r="Z142" s="34"/>
      <c r="AA142" s="34"/>
      <c r="AB142" s="34"/>
      <c r="AC142" s="34"/>
      <c r="AD142" s="34"/>
      <c r="AE142" s="34"/>
      <c r="AR142" s="183" t="s">
        <v>151</v>
      </c>
      <c r="AT142" s="183" t="s">
        <v>146</v>
      </c>
      <c r="AU142" s="183" t="s">
        <v>84</v>
      </c>
      <c r="AY142" s="17" t="s">
        <v>143</v>
      </c>
      <c r="BE142" s="184">
        <f>IF(N142="základní",J142,0)</f>
        <v>0</v>
      </c>
      <c r="BF142" s="184">
        <f>IF(N142="snížená",J142,0)</f>
        <v>0</v>
      </c>
      <c r="BG142" s="184">
        <f>IF(N142="zákl. přenesená",J142,0)</f>
        <v>0</v>
      </c>
      <c r="BH142" s="184">
        <f>IF(N142="sníž. přenesená",J142,0)</f>
        <v>0</v>
      </c>
      <c r="BI142" s="184">
        <f>IF(N142="nulová",J142,0)</f>
        <v>0</v>
      </c>
      <c r="BJ142" s="17" t="s">
        <v>82</v>
      </c>
      <c r="BK142" s="184">
        <f>ROUND((ROUND(I142,2))*(ROUND(H142,2)),2)</f>
        <v>0</v>
      </c>
      <c r="BL142" s="17" t="s">
        <v>151</v>
      </c>
      <c r="BM142" s="183" t="s">
        <v>214</v>
      </c>
    </row>
    <row r="143" spans="1:65" s="2" customFormat="1">
      <c r="A143" s="34"/>
      <c r="B143" s="35"/>
      <c r="C143" s="36"/>
      <c r="D143" s="185" t="s">
        <v>153</v>
      </c>
      <c r="E143" s="36"/>
      <c r="F143" s="186" t="s">
        <v>215</v>
      </c>
      <c r="G143" s="36"/>
      <c r="H143" s="36"/>
      <c r="I143" s="187"/>
      <c r="J143" s="36"/>
      <c r="K143" s="36"/>
      <c r="L143" s="39"/>
      <c r="M143" s="188"/>
      <c r="N143" s="189"/>
      <c r="O143" s="64"/>
      <c r="P143" s="64"/>
      <c r="Q143" s="64"/>
      <c r="R143" s="64"/>
      <c r="S143" s="64"/>
      <c r="T143" s="65"/>
      <c r="U143" s="34"/>
      <c r="V143" s="34"/>
      <c r="W143" s="34"/>
      <c r="X143" s="34"/>
      <c r="Y143" s="34"/>
      <c r="Z143" s="34"/>
      <c r="AA143" s="34"/>
      <c r="AB143" s="34"/>
      <c r="AC143" s="34"/>
      <c r="AD143" s="34"/>
      <c r="AE143" s="34"/>
      <c r="AT143" s="17" t="s">
        <v>153</v>
      </c>
      <c r="AU143" s="17" t="s">
        <v>84</v>
      </c>
    </row>
    <row r="144" spans="1:65" s="13" customFormat="1">
      <c r="B144" s="199"/>
      <c r="C144" s="200"/>
      <c r="D144" s="201" t="s">
        <v>160</v>
      </c>
      <c r="E144" s="202" t="s">
        <v>18</v>
      </c>
      <c r="F144" s="203" t="s">
        <v>216</v>
      </c>
      <c r="G144" s="200"/>
      <c r="H144" s="204">
        <v>2</v>
      </c>
      <c r="I144" s="205"/>
      <c r="J144" s="200"/>
      <c r="K144" s="200"/>
      <c r="L144" s="206"/>
      <c r="M144" s="207"/>
      <c r="N144" s="208"/>
      <c r="O144" s="208"/>
      <c r="P144" s="208"/>
      <c r="Q144" s="208"/>
      <c r="R144" s="208"/>
      <c r="S144" s="208"/>
      <c r="T144" s="209"/>
      <c r="AT144" s="210" t="s">
        <v>160</v>
      </c>
      <c r="AU144" s="210" t="s">
        <v>84</v>
      </c>
      <c r="AV144" s="13" t="s">
        <v>84</v>
      </c>
      <c r="AW144" s="13" t="s">
        <v>36</v>
      </c>
      <c r="AX144" s="13" t="s">
        <v>74</v>
      </c>
      <c r="AY144" s="210" t="s">
        <v>143</v>
      </c>
    </row>
    <row r="145" spans="1:65" s="13" customFormat="1">
      <c r="B145" s="199"/>
      <c r="C145" s="200"/>
      <c r="D145" s="201" t="s">
        <v>160</v>
      </c>
      <c r="E145" s="202" t="s">
        <v>18</v>
      </c>
      <c r="F145" s="203" t="s">
        <v>217</v>
      </c>
      <c r="G145" s="200"/>
      <c r="H145" s="204">
        <v>2</v>
      </c>
      <c r="I145" s="205"/>
      <c r="J145" s="200"/>
      <c r="K145" s="200"/>
      <c r="L145" s="206"/>
      <c r="M145" s="207"/>
      <c r="N145" s="208"/>
      <c r="O145" s="208"/>
      <c r="P145" s="208"/>
      <c r="Q145" s="208"/>
      <c r="R145" s="208"/>
      <c r="S145" s="208"/>
      <c r="T145" s="209"/>
      <c r="AT145" s="210" t="s">
        <v>160</v>
      </c>
      <c r="AU145" s="210" t="s">
        <v>84</v>
      </c>
      <c r="AV145" s="13" t="s">
        <v>84</v>
      </c>
      <c r="AW145" s="13" t="s">
        <v>36</v>
      </c>
      <c r="AX145" s="13" t="s">
        <v>74</v>
      </c>
      <c r="AY145" s="210" t="s">
        <v>143</v>
      </c>
    </row>
    <row r="146" spans="1:65" s="14" customFormat="1">
      <c r="B146" s="211"/>
      <c r="C146" s="212"/>
      <c r="D146" s="201" t="s">
        <v>160</v>
      </c>
      <c r="E146" s="213" t="s">
        <v>18</v>
      </c>
      <c r="F146" s="214" t="s">
        <v>169</v>
      </c>
      <c r="G146" s="212"/>
      <c r="H146" s="215">
        <v>4</v>
      </c>
      <c r="I146" s="216"/>
      <c r="J146" s="212"/>
      <c r="K146" s="212"/>
      <c r="L146" s="217"/>
      <c r="M146" s="218"/>
      <c r="N146" s="219"/>
      <c r="O146" s="219"/>
      <c r="P146" s="219"/>
      <c r="Q146" s="219"/>
      <c r="R146" s="219"/>
      <c r="S146" s="219"/>
      <c r="T146" s="220"/>
      <c r="AT146" s="221" t="s">
        <v>160</v>
      </c>
      <c r="AU146" s="221" t="s">
        <v>84</v>
      </c>
      <c r="AV146" s="14" t="s">
        <v>151</v>
      </c>
      <c r="AW146" s="14" t="s">
        <v>36</v>
      </c>
      <c r="AX146" s="14" t="s">
        <v>82</v>
      </c>
      <c r="AY146" s="221" t="s">
        <v>143</v>
      </c>
    </row>
    <row r="147" spans="1:65" s="2" customFormat="1" ht="37.9" customHeight="1">
      <c r="A147" s="34"/>
      <c r="B147" s="35"/>
      <c r="C147" s="173" t="s">
        <v>218</v>
      </c>
      <c r="D147" s="173" t="s">
        <v>146</v>
      </c>
      <c r="E147" s="174" t="s">
        <v>219</v>
      </c>
      <c r="F147" s="175" t="s">
        <v>220</v>
      </c>
      <c r="G147" s="176" t="s">
        <v>164</v>
      </c>
      <c r="H147" s="177">
        <v>28</v>
      </c>
      <c r="I147" s="178"/>
      <c r="J147" s="177">
        <f>ROUND((ROUND(I147,2))*(ROUND(H147,2)),2)</f>
        <v>0</v>
      </c>
      <c r="K147" s="175" t="s">
        <v>150</v>
      </c>
      <c r="L147" s="39"/>
      <c r="M147" s="179" t="s">
        <v>18</v>
      </c>
      <c r="N147" s="180" t="s">
        <v>45</v>
      </c>
      <c r="O147" s="64"/>
      <c r="P147" s="181">
        <f>O147*H147</f>
        <v>0</v>
      </c>
      <c r="Q147" s="181">
        <v>5.5700000000000003E-3</v>
      </c>
      <c r="R147" s="181">
        <f>Q147*H147</f>
        <v>0.15596000000000002</v>
      </c>
      <c r="S147" s="181">
        <v>0</v>
      </c>
      <c r="T147" s="182">
        <f>S147*H147</f>
        <v>0</v>
      </c>
      <c r="U147" s="34"/>
      <c r="V147" s="34"/>
      <c r="W147" s="34"/>
      <c r="X147" s="34"/>
      <c r="Y147" s="34"/>
      <c r="Z147" s="34"/>
      <c r="AA147" s="34"/>
      <c r="AB147" s="34"/>
      <c r="AC147" s="34"/>
      <c r="AD147" s="34"/>
      <c r="AE147" s="34"/>
      <c r="AR147" s="183" t="s">
        <v>151</v>
      </c>
      <c r="AT147" s="183" t="s">
        <v>146</v>
      </c>
      <c r="AU147" s="183" t="s">
        <v>84</v>
      </c>
      <c r="AY147" s="17" t="s">
        <v>143</v>
      </c>
      <c r="BE147" s="184">
        <f>IF(N147="základní",J147,0)</f>
        <v>0</v>
      </c>
      <c r="BF147" s="184">
        <f>IF(N147="snížená",J147,0)</f>
        <v>0</v>
      </c>
      <c r="BG147" s="184">
        <f>IF(N147="zákl. přenesená",J147,0)</f>
        <v>0</v>
      </c>
      <c r="BH147" s="184">
        <f>IF(N147="sníž. přenesená",J147,0)</f>
        <v>0</v>
      </c>
      <c r="BI147" s="184">
        <f>IF(N147="nulová",J147,0)</f>
        <v>0</v>
      </c>
      <c r="BJ147" s="17" t="s">
        <v>82</v>
      </c>
      <c r="BK147" s="184">
        <f>ROUND((ROUND(I147,2))*(ROUND(H147,2)),2)</f>
        <v>0</v>
      </c>
      <c r="BL147" s="17" t="s">
        <v>151</v>
      </c>
      <c r="BM147" s="183" t="s">
        <v>221</v>
      </c>
    </row>
    <row r="148" spans="1:65" s="2" customFormat="1">
      <c r="A148" s="34"/>
      <c r="B148" s="35"/>
      <c r="C148" s="36"/>
      <c r="D148" s="185" t="s">
        <v>153</v>
      </c>
      <c r="E148" s="36"/>
      <c r="F148" s="186" t="s">
        <v>222</v>
      </c>
      <c r="G148" s="36"/>
      <c r="H148" s="36"/>
      <c r="I148" s="187"/>
      <c r="J148" s="36"/>
      <c r="K148" s="36"/>
      <c r="L148" s="39"/>
      <c r="M148" s="188"/>
      <c r="N148" s="189"/>
      <c r="O148" s="64"/>
      <c r="P148" s="64"/>
      <c r="Q148" s="64"/>
      <c r="R148" s="64"/>
      <c r="S148" s="64"/>
      <c r="T148" s="65"/>
      <c r="U148" s="34"/>
      <c r="V148" s="34"/>
      <c r="W148" s="34"/>
      <c r="X148" s="34"/>
      <c r="Y148" s="34"/>
      <c r="Z148" s="34"/>
      <c r="AA148" s="34"/>
      <c r="AB148" s="34"/>
      <c r="AC148" s="34"/>
      <c r="AD148" s="34"/>
      <c r="AE148" s="34"/>
      <c r="AT148" s="17" t="s">
        <v>153</v>
      </c>
      <c r="AU148" s="17" t="s">
        <v>84</v>
      </c>
    </row>
    <row r="149" spans="1:65" s="13" customFormat="1">
      <c r="B149" s="199"/>
      <c r="C149" s="200"/>
      <c r="D149" s="201" t="s">
        <v>160</v>
      </c>
      <c r="E149" s="202" t="s">
        <v>18</v>
      </c>
      <c r="F149" s="203" t="s">
        <v>223</v>
      </c>
      <c r="G149" s="200"/>
      <c r="H149" s="204">
        <v>8</v>
      </c>
      <c r="I149" s="205"/>
      <c r="J149" s="200"/>
      <c r="K149" s="200"/>
      <c r="L149" s="206"/>
      <c r="M149" s="207"/>
      <c r="N149" s="208"/>
      <c r="O149" s="208"/>
      <c r="P149" s="208"/>
      <c r="Q149" s="208"/>
      <c r="R149" s="208"/>
      <c r="S149" s="208"/>
      <c r="T149" s="209"/>
      <c r="AT149" s="210" t="s">
        <v>160</v>
      </c>
      <c r="AU149" s="210" t="s">
        <v>84</v>
      </c>
      <c r="AV149" s="13" t="s">
        <v>84</v>
      </c>
      <c r="AW149" s="13" t="s">
        <v>36</v>
      </c>
      <c r="AX149" s="13" t="s">
        <v>74</v>
      </c>
      <c r="AY149" s="210" t="s">
        <v>143</v>
      </c>
    </row>
    <row r="150" spans="1:65" s="13" customFormat="1">
      <c r="B150" s="199"/>
      <c r="C150" s="200"/>
      <c r="D150" s="201" t="s">
        <v>160</v>
      </c>
      <c r="E150" s="202" t="s">
        <v>18</v>
      </c>
      <c r="F150" s="203" t="s">
        <v>224</v>
      </c>
      <c r="G150" s="200"/>
      <c r="H150" s="204">
        <v>14</v>
      </c>
      <c r="I150" s="205"/>
      <c r="J150" s="200"/>
      <c r="K150" s="200"/>
      <c r="L150" s="206"/>
      <c r="M150" s="207"/>
      <c r="N150" s="208"/>
      <c r="O150" s="208"/>
      <c r="P150" s="208"/>
      <c r="Q150" s="208"/>
      <c r="R150" s="208"/>
      <c r="S150" s="208"/>
      <c r="T150" s="209"/>
      <c r="AT150" s="210" t="s">
        <v>160</v>
      </c>
      <c r="AU150" s="210" t="s">
        <v>84</v>
      </c>
      <c r="AV150" s="13" t="s">
        <v>84</v>
      </c>
      <c r="AW150" s="13" t="s">
        <v>36</v>
      </c>
      <c r="AX150" s="13" t="s">
        <v>74</v>
      </c>
      <c r="AY150" s="210" t="s">
        <v>143</v>
      </c>
    </row>
    <row r="151" spans="1:65" s="13" customFormat="1">
      <c r="B151" s="199"/>
      <c r="C151" s="200"/>
      <c r="D151" s="201" t="s">
        <v>160</v>
      </c>
      <c r="E151" s="202" t="s">
        <v>18</v>
      </c>
      <c r="F151" s="203" t="s">
        <v>225</v>
      </c>
      <c r="G151" s="200"/>
      <c r="H151" s="204">
        <v>6</v>
      </c>
      <c r="I151" s="205"/>
      <c r="J151" s="200"/>
      <c r="K151" s="200"/>
      <c r="L151" s="206"/>
      <c r="M151" s="207"/>
      <c r="N151" s="208"/>
      <c r="O151" s="208"/>
      <c r="P151" s="208"/>
      <c r="Q151" s="208"/>
      <c r="R151" s="208"/>
      <c r="S151" s="208"/>
      <c r="T151" s="209"/>
      <c r="AT151" s="210" t="s">
        <v>160</v>
      </c>
      <c r="AU151" s="210" t="s">
        <v>84</v>
      </c>
      <c r="AV151" s="13" t="s">
        <v>84</v>
      </c>
      <c r="AW151" s="13" t="s">
        <v>36</v>
      </c>
      <c r="AX151" s="13" t="s">
        <v>74</v>
      </c>
      <c r="AY151" s="210" t="s">
        <v>143</v>
      </c>
    </row>
    <row r="152" spans="1:65" s="14" customFormat="1">
      <c r="B152" s="211"/>
      <c r="C152" s="212"/>
      <c r="D152" s="201" t="s">
        <v>160</v>
      </c>
      <c r="E152" s="213" t="s">
        <v>18</v>
      </c>
      <c r="F152" s="214" t="s">
        <v>169</v>
      </c>
      <c r="G152" s="212"/>
      <c r="H152" s="215">
        <v>28</v>
      </c>
      <c r="I152" s="216"/>
      <c r="J152" s="212"/>
      <c r="K152" s="212"/>
      <c r="L152" s="217"/>
      <c r="M152" s="218"/>
      <c r="N152" s="219"/>
      <c r="O152" s="219"/>
      <c r="P152" s="219"/>
      <c r="Q152" s="219"/>
      <c r="R152" s="219"/>
      <c r="S152" s="219"/>
      <c r="T152" s="220"/>
      <c r="AT152" s="221" t="s">
        <v>160</v>
      </c>
      <c r="AU152" s="221" t="s">
        <v>84</v>
      </c>
      <c r="AV152" s="14" t="s">
        <v>151</v>
      </c>
      <c r="AW152" s="14" t="s">
        <v>36</v>
      </c>
      <c r="AX152" s="14" t="s">
        <v>82</v>
      </c>
      <c r="AY152" s="221" t="s">
        <v>143</v>
      </c>
    </row>
    <row r="153" spans="1:65" s="2" customFormat="1" ht="37.9" customHeight="1">
      <c r="A153" s="34"/>
      <c r="B153" s="35"/>
      <c r="C153" s="173" t="s">
        <v>226</v>
      </c>
      <c r="D153" s="173" t="s">
        <v>146</v>
      </c>
      <c r="E153" s="174" t="s">
        <v>227</v>
      </c>
      <c r="F153" s="175" t="s">
        <v>228</v>
      </c>
      <c r="G153" s="176" t="s">
        <v>180</v>
      </c>
      <c r="H153" s="177">
        <v>243</v>
      </c>
      <c r="I153" s="178"/>
      <c r="J153" s="177">
        <f>ROUND((ROUND(I153,2))*(ROUND(H153,2)),2)</f>
        <v>0</v>
      </c>
      <c r="K153" s="175" t="s">
        <v>150</v>
      </c>
      <c r="L153" s="39"/>
      <c r="M153" s="179" t="s">
        <v>18</v>
      </c>
      <c r="N153" s="180" t="s">
        <v>45</v>
      </c>
      <c r="O153" s="64"/>
      <c r="P153" s="181">
        <f>O153*H153</f>
        <v>0</v>
      </c>
      <c r="Q153" s="181">
        <v>0</v>
      </c>
      <c r="R153" s="181">
        <f>Q153*H153</f>
        <v>0</v>
      </c>
      <c r="S153" s="181">
        <v>0</v>
      </c>
      <c r="T153" s="182">
        <f>S153*H153</f>
        <v>0</v>
      </c>
      <c r="U153" s="34"/>
      <c r="V153" s="34"/>
      <c r="W153" s="34"/>
      <c r="X153" s="34"/>
      <c r="Y153" s="34"/>
      <c r="Z153" s="34"/>
      <c r="AA153" s="34"/>
      <c r="AB153" s="34"/>
      <c r="AC153" s="34"/>
      <c r="AD153" s="34"/>
      <c r="AE153" s="34"/>
      <c r="AR153" s="183" t="s">
        <v>151</v>
      </c>
      <c r="AT153" s="183" t="s">
        <v>146</v>
      </c>
      <c r="AU153" s="183" t="s">
        <v>84</v>
      </c>
      <c r="AY153" s="17" t="s">
        <v>143</v>
      </c>
      <c r="BE153" s="184">
        <f>IF(N153="základní",J153,0)</f>
        <v>0</v>
      </c>
      <c r="BF153" s="184">
        <f>IF(N153="snížená",J153,0)</f>
        <v>0</v>
      </c>
      <c r="BG153" s="184">
        <f>IF(N153="zákl. přenesená",J153,0)</f>
        <v>0</v>
      </c>
      <c r="BH153" s="184">
        <f>IF(N153="sníž. přenesená",J153,0)</f>
        <v>0</v>
      </c>
      <c r="BI153" s="184">
        <f>IF(N153="nulová",J153,0)</f>
        <v>0</v>
      </c>
      <c r="BJ153" s="17" t="s">
        <v>82</v>
      </c>
      <c r="BK153" s="184">
        <f>ROUND((ROUND(I153,2))*(ROUND(H153,2)),2)</f>
        <v>0</v>
      </c>
      <c r="BL153" s="17" t="s">
        <v>151</v>
      </c>
      <c r="BM153" s="183" t="s">
        <v>229</v>
      </c>
    </row>
    <row r="154" spans="1:65" s="2" customFormat="1">
      <c r="A154" s="34"/>
      <c r="B154" s="35"/>
      <c r="C154" s="36"/>
      <c r="D154" s="185" t="s">
        <v>153</v>
      </c>
      <c r="E154" s="36"/>
      <c r="F154" s="186" t="s">
        <v>230</v>
      </c>
      <c r="G154" s="36"/>
      <c r="H154" s="36"/>
      <c r="I154" s="187"/>
      <c r="J154" s="36"/>
      <c r="K154" s="36"/>
      <c r="L154" s="39"/>
      <c r="M154" s="188"/>
      <c r="N154" s="189"/>
      <c r="O154" s="64"/>
      <c r="P154" s="64"/>
      <c r="Q154" s="64"/>
      <c r="R154" s="64"/>
      <c r="S154" s="64"/>
      <c r="T154" s="65"/>
      <c r="U154" s="34"/>
      <c r="V154" s="34"/>
      <c r="W154" s="34"/>
      <c r="X154" s="34"/>
      <c r="Y154" s="34"/>
      <c r="Z154" s="34"/>
      <c r="AA154" s="34"/>
      <c r="AB154" s="34"/>
      <c r="AC154" s="34"/>
      <c r="AD154" s="34"/>
      <c r="AE154" s="34"/>
      <c r="AT154" s="17" t="s">
        <v>153</v>
      </c>
      <c r="AU154" s="17" t="s">
        <v>84</v>
      </c>
    </row>
    <row r="155" spans="1:65" s="2" customFormat="1" ht="37.9" customHeight="1">
      <c r="A155" s="34"/>
      <c r="B155" s="35"/>
      <c r="C155" s="173" t="s">
        <v>231</v>
      </c>
      <c r="D155" s="173" t="s">
        <v>146</v>
      </c>
      <c r="E155" s="174" t="s">
        <v>232</v>
      </c>
      <c r="F155" s="175" t="s">
        <v>233</v>
      </c>
      <c r="G155" s="176" t="s">
        <v>180</v>
      </c>
      <c r="H155" s="177">
        <v>204</v>
      </c>
      <c r="I155" s="178"/>
      <c r="J155" s="177">
        <f>ROUND((ROUND(I155,2))*(ROUND(H155,2)),2)</f>
        <v>0</v>
      </c>
      <c r="K155" s="175" t="s">
        <v>150</v>
      </c>
      <c r="L155" s="39"/>
      <c r="M155" s="179" t="s">
        <v>18</v>
      </c>
      <c r="N155" s="180" t="s">
        <v>45</v>
      </c>
      <c r="O155" s="64"/>
      <c r="P155" s="181">
        <f>O155*H155</f>
        <v>0</v>
      </c>
      <c r="Q155" s="181">
        <v>1.7639999999999999E-2</v>
      </c>
      <c r="R155" s="181">
        <f>Q155*H155</f>
        <v>3.59856</v>
      </c>
      <c r="S155" s="181">
        <v>0.02</v>
      </c>
      <c r="T155" s="182">
        <f>S155*H155</f>
        <v>4.08</v>
      </c>
      <c r="U155" s="34"/>
      <c r="V155" s="34"/>
      <c r="W155" s="34"/>
      <c r="X155" s="34"/>
      <c r="Y155" s="34"/>
      <c r="Z155" s="34"/>
      <c r="AA155" s="34"/>
      <c r="AB155" s="34"/>
      <c r="AC155" s="34"/>
      <c r="AD155" s="34"/>
      <c r="AE155" s="34"/>
      <c r="AR155" s="183" t="s">
        <v>151</v>
      </c>
      <c r="AT155" s="183" t="s">
        <v>146</v>
      </c>
      <c r="AU155" s="183" t="s">
        <v>84</v>
      </c>
      <c r="AY155" s="17" t="s">
        <v>143</v>
      </c>
      <c r="BE155" s="184">
        <f>IF(N155="základní",J155,0)</f>
        <v>0</v>
      </c>
      <c r="BF155" s="184">
        <f>IF(N155="snížená",J155,0)</f>
        <v>0</v>
      </c>
      <c r="BG155" s="184">
        <f>IF(N155="zákl. přenesená",J155,0)</f>
        <v>0</v>
      </c>
      <c r="BH155" s="184">
        <f>IF(N155="sníž. přenesená",J155,0)</f>
        <v>0</v>
      </c>
      <c r="BI155" s="184">
        <f>IF(N155="nulová",J155,0)</f>
        <v>0</v>
      </c>
      <c r="BJ155" s="17" t="s">
        <v>82</v>
      </c>
      <c r="BK155" s="184">
        <f>ROUND((ROUND(I155,2))*(ROUND(H155,2)),2)</f>
        <v>0</v>
      </c>
      <c r="BL155" s="17" t="s">
        <v>151</v>
      </c>
      <c r="BM155" s="183" t="s">
        <v>234</v>
      </c>
    </row>
    <row r="156" spans="1:65" s="2" customFormat="1">
      <c r="A156" s="34"/>
      <c r="B156" s="35"/>
      <c r="C156" s="36"/>
      <c r="D156" s="185" t="s">
        <v>153</v>
      </c>
      <c r="E156" s="36"/>
      <c r="F156" s="186" t="s">
        <v>235</v>
      </c>
      <c r="G156" s="36"/>
      <c r="H156" s="36"/>
      <c r="I156" s="187"/>
      <c r="J156" s="36"/>
      <c r="K156" s="36"/>
      <c r="L156" s="39"/>
      <c r="M156" s="188"/>
      <c r="N156" s="189"/>
      <c r="O156" s="64"/>
      <c r="P156" s="64"/>
      <c r="Q156" s="64"/>
      <c r="R156" s="64"/>
      <c r="S156" s="64"/>
      <c r="T156" s="65"/>
      <c r="U156" s="34"/>
      <c r="V156" s="34"/>
      <c r="W156" s="34"/>
      <c r="X156" s="34"/>
      <c r="Y156" s="34"/>
      <c r="Z156" s="34"/>
      <c r="AA156" s="34"/>
      <c r="AB156" s="34"/>
      <c r="AC156" s="34"/>
      <c r="AD156" s="34"/>
      <c r="AE156" s="34"/>
      <c r="AT156" s="17" t="s">
        <v>153</v>
      </c>
      <c r="AU156" s="17" t="s">
        <v>84</v>
      </c>
    </row>
    <row r="157" spans="1:65" s="13" customFormat="1">
      <c r="B157" s="199"/>
      <c r="C157" s="200"/>
      <c r="D157" s="201" t="s">
        <v>160</v>
      </c>
      <c r="E157" s="202" t="s">
        <v>18</v>
      </c>
      <c r="F157" s="203" t="s">
        <v>236</v>
      </c>
      <c r="G157" s="200"/>
      <c r="H157" s="204">
        <v>65</v>
      </c>
      <c r="I157" s="205"/>
      <c r="J157" s="200"/>
      <c r="K157" s="200"/>
      <c r="L157" s="206"/>
      <c r="M157" s="207"/>
      <c r="N157" s="208"/>
      <c r="O157" s="208"/>
      <c r="P157" s="208"/>
      <c r="Q157" s="208"/>
      <c r="R157" s="208"/>
      <c r="S157" s="208"/>
      <c r="T157" s="209"/>
      <c r="AT157" s="210" t="s">
        <v>160</v>
      </c>
      <c r="AU157" s="210" t="s">
        <v>84</v>
      </c>
      <c r="AV157" s="13" t="s">
        <v>84</v>
      </c>
      <c r="AW157" s="13" t="s">
        <v>36</v>
      </c>
      <c r="AX157" s="13" t="s">
        <v>74</v>
      </c>
      <c r="AY157" s="210" t="s">
        <v>143</v>
      </c>
    </row>
    <row r="158" spans="1:65" s="13" customFormat="1">
      <c r="B158" s="199"/>
      <c r="C158" s="200"/>
      <c r="D158" s="201" t="s">
        <v>160</v>
      </c>
      <c r="E158" s="202" t="s">
        <v>18</v>
      </c>
      <c r="F158" s="203" t="s">
        <v>237</v>
      </c>
      <c r="G158" s="200"/>
      <c r="H158" s="204">
        <v>80</v>
      </c>
      <c r="I158" s="205"/>
      <c r="J158" s="200"/>
      <c r="K158" s="200"/>
      <c r="L158" s="206"/>
      <c r="M158" s="207"/>
      <c r="N158" s="208"/>
      <c r="O158" s="208"/>
      <c r="P158" s="208"/>
      <c r="Q158" s="208"/>
      <c r="R158" s="208"/>
      <c r="S158" s="208"/>
      <c r="T158" s="209"/>
      <c r="AT158" s="210" t="s">
        <v>160</v>
      </c>
      <c r="AU158" s="210" t="s">
        <v>84</v>
      </c>
      <c r="AV158" s="13" t="s">
        <v>84</v>
      </c>
      <c r="AW158" s="13" t="s">
        <v>36</v>
      </c>
      <c r="AX158" s="13" t="s">
        <v>74</v>
      </c>
      <c r="AY158" s="210" t="s">
        <v>143</v>
      </c>
    </row>
    <row r="159" spans="1:65" s="13" customFormat="1">
      <c r="B159" s="199"/>
      <c r="C159" s="200"/>
      <c r="D159" s="201" t="s">
        <v>160</v>
      </c>
      <c r="E159" s="202" t="s">
        <v>18</v>
      </c>
      <c r="F159" s="203" t="s">
        <v>238</v>
      </c>
      <c r="G159" s="200"/>
      <c r="H159" s="204">
        <v>59</v>
      </c>
      <c r="I159" s="205"/>
      <c r="J159" s="200"/>
      <c r="K159" s="200"/>
      <c r="L159" s="206"/>
      <c r="M159" s="207"/>
      <c r="N159" s="208"/>
      <c r="O159" s="208"/>
      <c r="P159" s="208"/>
      <c r="Q159" s="208"/>
      <c r="R159" s="208"/>
      <c r="S159" s="208"/>
      <c r="T159" s="209"/>
      <c r="AT159" s="210" t="s">
        <v>160</v>
      </c>
      <c r="AU159" s="210" t="s">
        <v>84</v>
      </c>
      <c r="AV159" s="13" t="s">
        <v>84</v>
      </c>
      <c r="AW159" s="13" t="s">
        <v>36</v>
      </c>
      <c r="AX159" s="13" t="s">
        <v>74</v>
      </c>
      <c r="AY159" s="210" t="s">
        <v>143</v>
      </c>
    </row>
    <row r="160" spans="1:65" s="14" customFormat="1">
      <c r="B160" s="211"/>
      <c r="C160" s="212"/>
      <c r="D160" s="201" t="s">
        <v>160</v>
      </c>
      <c r="E160" s="213" t="s">
        <v>18</v>
      </c>
      <c r="F160" s="214" t="s">
        <v>169</v>
      </c>
      <c r="G160" s="212"/>
      <c r="H160" s="215">
        <v>204</v>
      </c>
      <c r="I160" s="216"/>
      <c r="J160" s="212"/>
      <c r="K160" s="212"/>
      <c r="L160" s="217"/>
      <c r="M160" s="218"/>
      <c r="N160" s="219"/>
      <c r="O160" s="219"/>
      <c r="P160" s="219"/>
      <c r="Q160" s="219"/>
      <c r="R160" s="219"/>
      <c r="S160" s="219"/>
      <c r="T160" s="220"/>
      <c r="AT160" s="221" t="s">
        <v>160</v>
      </c>
      <c r="AU160" s="221" t="s">
        <v>84</v>
      </c>
      <c r="AV160" s="14" t="s">
        <v>151</v>
      </c>
      <c r="AW160" s="14" t="s">
        <v>36</v>
      </c>
      <c r="AX160" s="14" t="s">
        <v>82</v>
      </c>
      <c r="AY160" s="221" t="s">
        <v>143</v>
      </c>
    </row>
    <row r="161" spans="1:65" s="2" customFormat="1" ht="37.9" customHeight="1">
      <c r="A161" s="34"/>
      <c r="B161" s="35"/>
      <c r="C161" s="173" t="s">
        <v>239</v>
      </c>
      <c r="D161" s="173" t="s">
        <v>146</v>
      </c>
      <c r="E161" s="174" t="s">
        <v>240</v>
      </c>
      <c r="F161" s="175" t="s">
        <v>241</v>
      </c>
      <c r="G161" s="176" t="s">
        <v>180</v>
      </c>
      <c r="H161" s="177">
        <v>5.52</v>
      </c>
      <c r="I161" s="178"/>
      <c r="J161" s="177">
        <f>ROUND((ROUND(I161,2))*(ROUND(H161,2)),2)</f>
        <v>0</v>
      </c>
      <c r="K161" s="175" t="s">
        <v>150</v>
      </c>
      <c r="L161" s="39"/>
      <c r="M161" s="179" t="s">
        <v>18</v>
      </c>
      <c r="N161" s="180" t="s">
        <v>45</v>
      </c>
      <c r="O161" s="64"/>
      <c r="P161" s="181">
        <f>O161*H161</f>
        <v>0</v>
      </c>
      <c r="Q161" s="181">
        <v>2.9770000000000001E-2</v>
      </c>
      <c r="R161" s="181">
        <f>Q161*H161</f>
        <v>0.16433039999999999</v>
      </c>
      <c r="S161" s="181">
        <v>2.5999999999999999E-2</v>
      </c>
      <c r="T161" s="182">
        <f>S161*H161</f>
        <v>0.14351999999999998</v>
      </c>
      <c r="U161" s="34"/>
      <c r="V161" s="34"/>
      <c r="W161" s="34"/>
      <c r="X161" s="34"/>
      <c r="Y161" s="34"/>
      <c r="Z161" s="34"/>
      <c r="AA161" s="34"/>
      <c r="AB161" s="34"/>
      <c r="AC161" s="34"/>
      <c r="AD161" s="34"/>
      <c r="AE161" s="34"/>
      <c r="AR161" s="183" t="s">
        <v>151</v>
      </c>
      <c r="AT161" s="183" t="s">
        <v>146</v>
      </c>
      <c r="AU161" s="183" t="s">
        <v>84</v>
      </c>
      <c r="AY161" s="17" t="s">
        <v>143</v>
      </c>
      <c r="BE161" s="184">
        <f>IF(N161="základní",J161,0)</f>
        <v>0</v>
      </c>
      <c r="BF161" s="184">
        <f>IF(N161="snížená",J161,0)</f>
        <v>0</v>
      </c>
      <c r="BG161" s="184">
        <f>IF(N161="zákl. přenesená",J161,0)</f>
        <v>0</v>
      </c>
      <c r="BH161" s="184">
        <f>IF(N161="sníž. přenesená",J161,0)</f>
        <v>0</v>
      </c>
      <c r="BI161" s="184">
        <f>IF(N161="nulová",J161,0)</f>
        <v>0</v>
      </c>
      <c r="BJ161" s="17" t="s">
        <v>82</v>
      </c>
      <c r="BK161" s="184">
        <f>ROUND((ROUND(I161,2))*(ROUND(H161,2)),2)</f>
        <v>0</v>
      </c>
      <c r="BL161" s="17" t="s">
        <v>151</v>
      </c>
      <c r="BM161" s="183" t="s">
        <v>242</v>
      </c>
    </row>
    <row r="162" spans="1:65" s="2" customFormat="1">
      <c r="A162" s="34"/>
      <c r="B162" s="35"/>
      <c r="C162" s="36"/>
      <c r="D162" s="185" t="s">
        <v>153</v>
      </c>
      <c r="E162" s="36"/>
      <c r="F162" s="186" t="s">
        <v>243</v>
      </c>
      <c r="G162" s="36"/>
      <c r="H162" s="36"/>
      <c r="I162" s="187"/>
      <c r="J162" s="36"/>
      <c r="K162" s="36"/>
      <c r="L162" s="39"/>
      <c r="M162" s="188"/>
      <c r="N162" s="189"/>
      <c r="O162" s="64"/>
      <c r="P162" s="64"/>
      <c r="Q162" s="64"/>
      <c r="R162" s="64"/>
      <c r="S162" s="64"/>
      <c r="T162" s="65"/>
      <c r="U162" s="34"/>
      <c r="V162" s="34"/>
      <c r="W162" s="34"/>
      <c r="X162" s="34"/>
      <c r="Y162" s="34"/>
      <c r="Z162" s="34"/>
      <c r="AA162" s="34"/>
      <c r="AB162" s="34"/>
      <c r="AC162" s="34"/>
      <c r="AD162" s="34"/>
      <c r="AE162" s="34"/>
      <c r="AT162" s="17" t="s">
        <v>153</v>
      </c>
      <c r="AU162" s="17" t="s">
        <v>84</v>
      </c>
    </row>
    <row r="163" spans="1:65" s="13" customFormat="1">
      <c r="B163" s="199"/>
      <c r="C163" s="200"/>
      <c r="D163" s="201" t="s">
        <v>160</v>
      </c>
      <c r="E163" s="202" t="s">
        <v>18</v>
      </c>
      <c r="F163" s="203" t="s">
        <v>244</v>
      </c>
      <c r="G163" s="200"/>
      <c r="H163" s="204">
        <v>5.52</v>
      </c>
      <c r="I163" s="205"/>
      <c r="J163" s="200"/>
      <c r="K163" s="200"/>
      <c r="L163" s="206"/>
      <c r="M163" s="207"/>
      <c r="N163" s="208"/>
      <c r="O163" s="208"/>
      <c r="P163" s="208"/>
      <c r="Q163" s="208"/>
      <c r="R163" s="208"/>
      <c r="S163" s="208"/>
      <c r="T163" s="209"/>
      <c r="AT163" s="210" t="s">
        <v>160</v>
      </c>
      <c r="AU163" s="210" t="s">
        <v>84</v>
      </c>
      <c r="AV163" s="13" t="s">
        <v>84</v>
      </c>
      <c r="AW163" s="13" t="s">
        <v>36</v>
      </c>
      <c r="AX163" s="13" t="s">
        <v>82</v>
      </c>
      <c r="AY163" s="210" t="s">
        <v>143</v>
      </c>
    </row>
    <row r="164" spans="1:65" s="2" customFormat="1" ht="37.9" customHeight="1">
      <c r="A164" s="34"/>
      <c r="B164" s="35"/>
      <c r="C164" s="173" t="s">
        <v>8</v>
      </c>
      <c r="D164" s="173" t="s">
        <v>146</v>
      </c>
      <c r="E164" s="174" t="s">
        <v>245</v>
      </c>
      <c r="F164" s="175" t="s">
        <v>246</v>
      </c>
      <c r="G164" s="176" t="s">
        <v>180</v>
      </c>
      <c r="H164" s="177">
        <v>447</v>
      </c>
      <c r="I164" s="178"/>
      <c r="J164" s="177">
        <f>ROUND((ROUND(I164,2))*(ROUND(H164,2)),2)</f>
        <v>0</v>
      </c>
      <c r="K164" s="175" t="s">
        <v>150</v>
      </c>
      <c r="L164" s="39"/>
      <c r="M164" s="179" t="s">
        <v>18</v>
      </c>
      <c r="N164" s="180" t="s">
        <v>45</v>
      </c>
      <c r="O164" s="64"/>
      <c r="P164" s="181">
        <f>O164*H164</f>
        <v>0</v>
      </c>
      <c r="Q164" s="181">
        <v>2.2000000000000001E-4</v>
      </c>
      <c r="R164" s="181">
        <f>Q164*H164</f>
        <v>9.8339999999999997E-2</v>
      </c>
      <c r="S164" s="181">
        <v>2E-3</v>
      </c>
      <c r="T164" s="182">
        <f>S164*H164</f>
        <v>0.89400000000000002</v>
      </c>
      <c r="U164" s="34"/>
      <c r="V164" s="34"/>
      <c r="W164" s="34"/>
      <c r="X164" s="34"/>
      <c r="Y164" s="34"/>
      <c r="Z164" s="34"/>
      <c r="AA164" s="34"/>
      <c r="AB164" s="34"/>
      <c r="AC164" s="34"/>
      <c r="AD164" s="34"/>
      <c r="AE164" s="34"/>
      <c r="AR164" s="183" t="s">
        <v>151</v>
      </c>
      <c r="AT164" s="183" t="s">
        <v>146</v>
      </c>
      <c r="AU164" s="183" t="s">
        <v>84</v>
      </c>
      <c r="AY164" s="17" t="s">
        <v>143</v>
      </c>
      <c r="BE164" s="184">
        <f>IF(N164="základní",J164,0)</f>
        <v>0</v>
      </c>
      <c r="BF164" s="184">
        <f>IF(N164="snížená",J164,0)</f>
        <v>0</v>
      </c>
      <c r="BG164" s="184">
        <f>IF(N164="zákl. přenesená",J164,0)</f>
        <v>0</v>
      </c>
      <c r="BH164" s="184">
        <f>IF(N164="sníž. přenesená",J164,0)</f>
        <v>0</v>
      </c>
      <c r="BI164" s="184">
        <f>IF(N164="nulová",J164,0)</f>
        <v>0</v>
      </c>
      <c r="BJ164" s="17" t="s">
        <v>82</v>
      </c>
      <c r="BK164" s="184">
        <f>ROUND((ROUND(I164,2))*(ROUND(H164,2)),2)</f>
        <v>0</v>
      </c>
      <c r="BL164" s="17" t="s">
        <v>151</v>
      </c>
      <c r="BM164" s="183" t="s">
        <v>247</v>
      </c>
    </row>
    <row r="165" spans="1:65" s="2" customFormat="1">
      <c r="A165" s="34"/>
      <c r="B165" s="35"/>
      <c r="C165" s="36"/>
      <c r="D165" s="185" t="s">
        <v>153</v>
      </c>
      <c r="E165" s="36"/>
      <c r="F165" s="186" t="s">
        <v>248</v>
      </c>
      <c r="G165" s="36"/>
      <c r="H165" s="36"/>
      <c r="I165" s="187"/>
      <c r="J165" s="36"/>
      <c r="K165" s="36"/>
      <c r="L165" s="39"/>
      <c r="M165" s="188"/>
      <c r="N165" s="189"/>
      <c r="O165" s="64"/>
      <c r="P165" s="64"/>
      <c r="Q165" s="64"/>
      <c r="R165" s="64"/>
      <c r="S165" s="64"/>
      <c r="T165" s="65"/>
      <c r="U165" s="34"/>
      <c r="V165" s="34"/>
      <c r="W165" s="34"/>
      <c r="X165" s="34"/>
      <c r="Y165" s="34"/>
      <c r="Z165" s="34"/>
      <c r="AA165" s="34"/>
      <c r="AB165" s="34"/>
      <c r="AC165" s="34"/>
      <c r="AD165" s="34"/>
      <c r="AE165" s="34"/>
      <c r="AT165" s="17" t="s">
        <v>153</v>
      </c>
      <c r="AU165" s="17" t="s">
        <v>84</v>
      </c>
    </row>
    <row r="166" spans="1:65" s="13" customFormat="1">
      <c r="B166" s="199"/>
      <c r="C166" s="200"/>
      <c r="D166" s="201" t="s">
        <v>160</v>
      </c>
      <c r="E166" s="202" t="s">
        <v>18</v>
      </c>
      <c r="F166" s="203" t="s">
        <v>249</v>
      </c>
      <c r="G166" s="200"/>
      <c r="H166" s="204">
        <v>95</v>
      </c>
      <c r="I166" s="205"/>
      <c r="J166" s="200"/>
      <c r="K166" s="200"/>
      <c r="L166" s="206"/>
      <c r="M166" s="207"/>
      <c r="N166" s="208"/>
      <c r="O166" s="208"/>
      <c r="P166" s="208"/>
      <c r="Q166" s="208"/>
      <c r="R166" s="208"/>
      <c r="S166" s="208"/>
      <c r="T166" s="209"/>
      <c r="AT166" s="210" t="s">
        <v>160</v>
      </c>
      <c r="AU166" s="210" t="s">
        <v>84</v>
      </c>
      <c r="AV166" s="13" t="s">
        <v>84</v>
      </c>
      <c r="AW166" s="13" t="s">
        <v>36</v>
      </c>
      <c r="AX166" s="13" t="s">
        <v>74</v>
      </c>
      <c r="AY166" s="210" t="s">
        <v>143</v>
      </c>
    </row>
    <row r="167" spans="1:65" s="13" customFormat="1">
      <c r="B167" s="199"/>
      <c r="C167" s="200"/>
      <c r="D167" s="201" t="s">
        <v>160</v>
      </c>
      <c r="E167" s="202" t="s">
        <v>18</v>
      </c>
      <c r="F167" s="203" t="s">
        <v>250</v>
      </c>
      <c r="G167" s="200"/>
      <c r="H167" s="204">
        <v>72</v>
      </c>
      <c r="I167" s="205"/>
      <c r="J167" s="200"/>
      <c r="K167" s="200"/>
      <c r="L167" s="206"/>
      <c r="M167" s="207"/>
      <c r="N167" s="208"/>
      <c r="O167" s="208"/>
      <c r="P167" s="208"/>
      <c r="Q167" s="208"/>
      <c r="R167" s="208"/>
      <c r="S167" s="208"/>
      <c r="T167" s="209"/>
      <c r="AT167" s="210" t="s">
        <v>160</v>
      </c>
      <c r="AU167" s="210" t="s">
        <v>84</v>
      </c>
      <c r="AV167" s="13" t="s">
        <v>84</v>
      </c>
      <c r="AW167" s="13" t="s">
        <v>36</v>
      </c>
      <c r="AX167" s="13" t="s">
        <v>74</v>
      </c>
      <c r="AY167" s="210" t="s">
        <v>143</v>
      </c>
    </row>
    <row r="168" spans="1:65" s="13" customFormat="1">
      <c r="B168" s="199"/>
      <c r="C168" s="200"/>
      <c r="D168" s="201" t="s">
        <v>160</v>
      </c>
      <c r="E168" s="202" t="s">
        <v>18</v>
      </c>
      <c r="F168" s="203" t="s">
        <v>251</v>
      </c>
      <c r="G168" s="200"/>
      <c r="H168" s="204">
        <v>50</v>
      </c>
      <c r="I168" s="205"/>
      <c r="J168" s="200"/>
      <c r="K168" s="200"/>
      <c r="L168" s="206"/>
      <c r="M168" s="207"/>
      <c r="N168" s="208"/>
      <c r="O168" s="208"/>
      <c r="P168" s="208"/>
      <c r="Q168" s="208"/>
      <c r="R168" s="208"/>
      <c r="S168" s="208"/>
      <c r="T168" s="209"/>
      <c r="AT168" s="210" t="s">
        <v>160</v>
      </c>
      <c r="AU168" s="210" t="s">
        <v>84</v>
      </c>
      <c r="AV168" s="13" t="s">
        <v>84</v>
      </c>
      <c r="AW168" s="13" t="s">
        <v>36</v>
      </c>
      <c r="AX168" s="13" t="s">
        <v>74</v>
      </c>
      <c r="AY168" s="210" t="s">
        <v>143</v>
      </c>
    </row>
    <row r="169" spans="1:65" s="13" customFormat="1">
      <c r="B169" s="199"/>
      <c r="C169" s="200"/>
      <c r="D169" s="201" t="s">
        <v>160</v>
      </c>
      <c r="E169" s="202" t="s">
        <v>18</v>
      </c>
      <c r="F169" s="203" t="s">
        <v>252</v>
      </c>
      <c r="G169" s="200"/>
      <c r="H169" s="204">
        <v>26</v>
      </c>
      <c r="I169" s="205"/>
      <c r="J169" s="200"/>
      <c r="K169" s="200"/>
      <c r="L169" s="206"/>
      <c r="M169" s="207"/>
      <c r="N169" s="208"/>
      <c r="O169" s="208"/>
      <c r="P169" s="208"/>
      <c r="Q169" s="208"/>
      <c r="R169" s="208"/>
      <c r="S169" s="208"/>
      <c r="T169" s="209"/>
      <c r="AT169" s="210" t="s">
        <v>160</v>
      </c>
      <c r="AU169" s="210" t="s">
        <v>84</v>
      </c>
      <c r="AV169" s="13" t="s">
        <v>84</v>
      </c>
      <c r="AW169" s="13" t="s">
        <v>36</v>
      </c>
      <c r="AX169" s="13" t="s">
        <v>74</v>
      </c>
      <c r="AY169" s="210" t="s">
        <v>143</v>
      </c>
    </row>
    <row r="170" spans="1:65" s="15" customFormat="1">
      <c r="B170" s="222"/>
      <c r="C170" s="223"/>
      <c r="D170" s="201" t="s">
        <v>160</v>
      </c>
      <c r="E170" s="224" t="s">
        <v>18</v>
      </c>
      <c r="F170" s="225" t="s">
        <v>253</v>
      </c>
      <c r="G170" s="223"/>
      <c r="H170" s="226">
        <v>243</v>
      </c>
      <c r="I170" s="227"/>
      <c r="J170" s="223"/>
      <c r="K170" s="223"/>
      <c r="L170" s="228"/>
      <c r="M170" s="229"/>
      <c r="N170" s="230"/>
      <c r="O170" s="230"/>
      <c r="P170" s="230"/>
      <c r="Q170" s="230"/>
      <c r="R170" s="230"/>
      <c r="S170" s="230"/>
      <c r="T170" s="231"/>
      <c r="AT170" s="232" t="s">
        <v>160</v>
      </c>
      <c r="AU170" s="232" t="s">
        <v>84</v>
      </c>
      <c r="AV170" s="15" t="s">
        <v>144</v>
      </c>
      <c r="AW170" s="15" t="s">
        <v>36</v>
      </c>
      <c r="AX170" s="15" t="s">
        <v>74</v>
      </c>
      <c r="AY170" s="232" t="s">
        <v>143</v>
      </c>
    </row>
    <row r="171" spans="1:65" s="13" customFormat="1">
      <c r="B171" s="199"/>
      <c r="C171" s="200"/>
      <c r="D171" s="201" t="s">
        <v>160</v>
      </c>
      <c r="E171" s="202" t="s">
        <v>18</v>
      </c>
      <c r="F171" s="203" t="s">
        <v>254</v>
      </c>
      <c r="G171" s="200"/>
      <c r="H171" s="204">
        <v>204</v>
      </c>
      <c r="I171" s="205"/>
      <c r="J171" s="200"/>
      <c r="K171" s="200"/>
      <c r="L171" s="206"/>
      <c r="M171" s="207"/>
      <c r="N171" s="208"/>
      <c r="O171" s="208"/>
      <c r="P171" s="208"/>
      <c r="Q171" s="208"/>
      <c r="R171" s="208"/>
      <c r="S171" s="208"/>
      <c r="T171" s="209"/>
      <c r="AT171" s="210" t="s">
        <v>160</v>
      </c>
      <c r="AU171" s="210" t="s">
        <v>84</v>
      </c>
      <c r="AV171" s="13" t="s">
        <v>84</v>
      </c>
      <c r="AW171" s="13" t="s">
        <v>36</v>
      </c>
      <c r="AX171" s="13" t="s">
        <v>74</v>
      </c>
      <c r="AY171" s="210" t="s">
        <v>143</v>
      </c>
    </row>
    <row r="172" spans="1:65" s="14" customFormat="1">
      <c r="B172" s="211"/>
      <c r="C172" s="212"/>
      <c r="D172" s="201" t="s">
        <v>160</v>
      </c>
      <c r="E172" s="213" t="s">
        <v>18</v>
      </c>
      <c r="F172" s="214" t="s">
        <v>169</v>
      </c>
      <c r="G172" s="212"/>
      <c r="H172" s="215">
        <v>447</v>
      </c>
      <c r="I172" s="216"/>
      <c r="J172" s="212"/>
      <c r="K172" s="212"/>
      <c r="L172" s="217"/>
      <c r="M172" s="218"/>
      <c r="N172" s="219"/>
      <c r="O172" s="219"/>
      <c r="P172" s="219"/>
      <c r="Q172" s="219"/>
      <c r="R172" s="219"/>
      <c r="S172" s="219"/>
      <c r="T172" s="220"/>
      <c r="AT172" s="221" t="s">
        <v>160</v>
      </c>
      <c r="AU172" s="221" t="s">
        <v>84</v>
      </c>
      <c r="AV172" s="14" t="s">
        <v>151</v>
      </c>
      <c r="AW172" s="14" t="s">
        <v>36</v>
      </c>
      <c r="AX172" s="14" t="s">
        <v>82</v>
      </c>
      <c r="AY172" s="221" t="s">
        <v>143</v>
      </c>
    </row>
    <row r="173" spans="1:65" s="2" customFormat="1" ht="37.9" customHeight="1">
      <c r="A173" s="34"/>
      <c r="B173" s="35"/>
      <c r="C173" s="173" t="s">
        <v>255</v>
      </c>
      <c r="D173" s="173" t="s">
        <v>146</v>
      </c>
      <c r="E173" s="174" t="s">
        <v>256</v>
      </c>
      <c r="F173" s="175" t="s">
        <v>257</v>
      </c>
      <c r="G173" s="176" t="s">
        <v>164</v>
      </c>
      <c r="H173" s="177">
        <v>6</v>
      </c>
      <c r="I173" s="178"/>
      <c r="J173" s="177">
        <f>ROUND((ROUND(I173,2))*(ROUND(H173,2)),2)</f>
        <v>0</v>
      </c>
      <c r="K173" s="175" t="s">
        <v>150</v>
      </c>
      <c r="L173" s="39"/>
      <c r="M173" s="179" t="s">
        <v>18</v>
      </c>
      <c r="N173" s="180" t="s">
        <v>45</v>
      </c>
      <c r="O173" s="64"/>
      <c r="P173" s="181">
        <f>O173*H173</f>
        <v>0</v>
      </c>
      <c r="Q173" s="181">
        <v>0</v>
      </c>
      <c r="R173" s="181">
        <f>Q173*H173</f>
        <v>0</v>
      </c>
      <c r="S173" s="181">
        <v>0</v>
      </c>
      <c r="T173" s="182">
        <f>S173*H173</f>
        <v>0</v>
      </c>
      <c r="U173" s="34"/>
      <c r="V173" s="34"/>
      <c r="W173" s="34"/>
      <c r="X173" s="34"/>
      <c r="Y173" s="34"/>
      <c r="Z173" s="34"/>
      <c r="AA173" s="34"/>
      <c r="AB173" s="34"/>
      <c r="AC173" s="34"/>
      <c r="AD173" s="34"/>
      <c r="AE173" s="34"/>
      <c r="AR173" s="183" t="s">
        <v>151</v>
      </c>
      <c r="AT173" s="183" t="s">
        <v>146</v>
      </c>
      <c r="AU173" s="183" t="s">
        <v>84</v>
      </c>
      <c r="AY173" s="17" t="s">
        <v>143</v>
      </c>
      <c r="BE173" s="184">
        <f>IF(N173="základní",J173,0)</f>
        <v>0</v>
      </c>
      <c r="BF173" s="184">
        <f>IF(N173="snížená",J173,0)</f>
        <v>0</v>
      </c>
      <c r="BG173" s="184">
        <f>IF(N173="zákl. přenesená",J173,0)</f>
        <v>0</v>
      </c>
      <c r="BH173" s="184">
        <f>IF(N173="sníž. přenesená",J173,0)</f>
        <v>0</v>
      </c>
      <c r="BI173" s="184">
        <f>IF(N173="nulová",J173,0)</f>
        <v>0</v>
      </c>
      <c r="BJ173" s="17" t="s">
        <v>82</v>
      </c>
      <c r="BK173" s="184">
        <f>ROUND((ROUND(I173,2))*(ROUND(H173,2)),2)</f>
        <v>0</v>
      </c>
      <c r="BL173" s="17" t="s">
        <v>151</v>
      </c>
      <c r="BM173" s="183" t="s">
        <v>258</v>
      </c>
    </row>
    <row r="174" spans="1:65" s="2" customFormat="1">
      <c r="A174" s="34"/>
      <c r="B174" s="35"/>
      <c r="C174" s="36"/>
      <c r="D174" s="185" t="s">
        <v>153</v>
      </c>
      <c r="E174" s="36"/>
      <c r="F174" s="186" t="s">
        <v>259</v>
      </c>
      <c r="G174" s="36"/>
      <c r="H174" s="36"/>
      <c r="I174" s="187"/>
      <c r="J174" s="36"/>
      <c r="K174" s="36"/>
      <c r="L174" s="39"/>
      <c r="M174" s="188"/>
      <c r="N174" s="189"/>
      <c r="O174" s="64"/>
      <c r="P174" s="64"/>
      <c r="Q174" s="64"/>
      <c r="R174" s="64"/>
      <c r="S174" s="64"/>
      <c r="T174" s="65"/>
      <c r="U174" s="34"/>
      <c r="V174" s="34"/>
      <c r="W174" s="34"/>
      <c r="X174" s="34"/>
      <c r="Y174" s="34"/>
      <c r="Z174" s="34"/>
      <c r="AA174" s="34"/>
      <c r="AB174" s="34"/>
      <c r="AC174" s="34"/>
      <c r="AD174" s="34"/>
      <c r="AE174" s="34"/>
      <c r="AT174" s="17" t="s">
        <v>153</v>
      </c>
      <c r="AU174" s="17" t="s">
        <v>84</v>
      </c>
    </row>
    <row r="175" spans="1:65" s="13" customFormat="1">
      <c r="B175" s="199"/>
      <c r="C175" s="200"/>
      <c r="D175" s="201" t="s">
        <v>160</v>
      </c>
      <c r="E175" s="202" t="s">
        <v>18</v>
      </c>
      <c r="F175" s="203" t="s">
        <v>260</v>
      </c>
      <c r="G175" s="200"/>
      <c r="H175" s="204">
        <v>2</v>
      </c>
      <c r="I175" s="205"/>
      <c r="J175" s="200"/>
      <c r="K175" s="200"/>
      <c r="L175" s="206"/>
      <c r="M175" s="207"/>
      <c r="N175" s="208"/>
      <c r="O175" s="208"/>
      <c r="P175" s="208"/>
      <c r="Q175" s="208"/>
      <c r="R175" s="208"/>
      <c r="S175" s="208"/>
      <c r="T175" s="209"/>
      <c r="AT175" s="210" t="s">
        <v>160</v>
      </c>
      <c r="AU175" s="210" t="s">
        <v>84</v>
      </c>
      <c r="AV175" s="13" t="s">
        <v>84</v>
      </c>
      <c r="AW175" s="13" t="s">
        <v>36</v>
      </c>
      <c r="AX175" s="13" t="s">
        <v>74</v>
      </c>
      <c r="AY175" s="210" t="s">
        <v>143</v>
      </c>
    </row>
    <row r="176" spans="1:65" s="13" customFormat="1">
      <c r="B176" s="199"/>
      <c r="C176" s="200"/>
      <c r="D176" s="201" t="s">
        <v>160</v>
      </c>
      <c r="E176" s="202" t="s">
        <v>18</v>
      </c>
      <c r="F176" s="203" t="s">
        <v>261</v>
      </c>
      <c r="G176" s="200"/>
      <c r="H176" s="204">
        <v>2</v>
      </c>
      <c r="I176" s="205"/>
      <c r="J176" s="200"/>
      <c r="K176" s="200"/>
      <c r="L176" s="206"/>
      <c r="M176" s="207"/>
      <c r="N176" s="208"/>
      <c r="O176" s="208"/>
      <c r="P176" s="208"/>
      <c r="Q176" s="208"/>
      <c r="R176" s="208"/>
      <c r="S176" s="208"/>
      <c r="T176" s="209"/>
      <c r="AT176" s="210" t="s">
        <v>160</v>
      </c>
      <c r="AU176" s="210" t="s">
        <v>84</v>
      </c>
      <c r="AV176" s="13" t="s">
        <v>84</v>
      </c>
      <c r="AW176" s="13" t="s">
        <v>36</v>
      </c>
      <c r="AX176" s="13" t="s">
        <v>74</v>
      </c>
      <c r="AY176" s="210" t="s">
        <v>143</v>
      </c>
    </row>
    <row r="177" spans="1:65" s="13" customFormat="1">
      <c r="B177" s="199"/>
      <c r="C177" s="200"/>
      <c r="D177" s="201" t="s">
        <v>160</v>
      </c>
      <c r="E177" s="202" t="s">
        <v>18</v>
      </c>
      <c r="F177" s="203" t="s">
        <v>262</v>
      </c>
      <c r="G177" s="200"/>
      <c r="H177" s="204">
        <v>1</v>
      </c>
      <c r="I177" s="205"/>
      <c r="J177" s="200"/>
      <c r="K177" s="200"/>
      <c r="L177" s="206"/>
      <c r="M177" s="207"/>
      <c r="N177" s="208"/>
      <c r="O177" s="208"/>
      <c r="P177" s="208"/>
      <c r="Q177" s="208"/>
      <c r="R177" s="208"/>
      <c r="S177" s="208"/>
      <c r="T177" s="209"/>
      <c r="AT177" s="210" t="s">
        <v>160</v>
      </c>
      <c r="AU177" s="210" t="s">
        <v>84</v>
      </c>
      <c r="AV177" s="13" t="s">
        <v>84</v>
      </c>
      <c r="AW177" s="13" t="s">
        <v>36</v>
      </c>
      <c r="AX177" s="13" t="s">
        <v>74</v>
      </c>
      <c r="AY177" s="210" t="s">
        <v>143</v>
      </c>
    </row>
    <row r="178" spans="1:65" s="13" customFormat="1">
      <c r="B178" s="199"/>
      <c r="C178" s="200"/>
      <c r="D178" s="201" t="s">
        <v>160</v>
      </c>
      <c r="E178" s="202" t="s">
        <v>18</v>
      </c>
      <c r="F178" s="203" t="s">
        <v>263</v>
      </c>
      <c r="G178" s="200"/>
      <c r="H178" s="204">
        <v>1</v>
      </c>
      <c r="I178" s="205"/>
      <c r="J178" s="200"/>
      <c r="K178" s="200"/>
      <c r="L178" s="206"/>
      <c r="M178" s="207"/>
      <c r="N178" s="208"/>
      <c r="O178" s="208"/>
      <c r="P178" s="208"/>
      <c r="Q178" s="208"/>
      <c r="R178" s="208"/>
      <c r="S178" s="208"/>
      <c r="T178" s="209"/>
      <c r="AT178" s="210" t="s">
        <v>160</v>
      </c>
      <c r="AU178" s="210" t="s">
        <v>84</v>
      </c>
      <c r="AV178" s="13" t="s">
        <v>84</v>
      </c>
      <c r="AW178" s="13" t="s">
        <v>36</v>
      </c>
      <c r="AX178" s="13" t="s">
        <v>74</v>
      </c>
      <c r="AY178" s="210" t="s">
        <v>143</v>
      </c>
    </row>
    <row r="179" spans="1:65" s="14" customFormat="1">
      <c r="B179" s="211"/>
      <c r="C179" s="212"/>
      <c r="D179" s="201" t="s">
        <v>160</v>
      </c>
      <c r="E179" s="213" t="s">
        <v>18</v>
      </c>
      <c r="F179" s="214" t="s">
        <v>169</v>
      </c>
      <c r="G179" s="212"/>
      <c r="H179" s="215">
        <v>6</v>
      </c>
      <c r="I179" s="216"/>
      <c r="J179" s="212"/>
      <c r="K179" s="212"/>
      <c r="L179" s="217"/>
      <c r="M179" s="218"/>
      <c r="N179" s="219"/>
      <c r="O179" s="219"/>
      <c r="P179" s="219"/>
      <c r="Q179" s="219"/>
      <c r="R179" s="219"/>
      <c r="S179" s="219"/>
      <c r="T179" s="220"/>
      <c r="AT179" s="221" t="s">
        <v>160</v>
      </c>
      <c r="AU179" s="221" t="s">
        <v>84</v>
      </c>
      <c r="AV179" s="14" t="s">
        <v>151</v>
      </c>
      <c r="AW179" s="14" t="s">
        <v>36</v>
      </c>
      <c r="AX179" s="14" t="s">
        <v>82</v>
      </c>
      <c r="AY179" s="221" t="s">
        <v>143</v>
      </c>
    </row>
    <row r="180" spans="1:65" s="2" customFormat="1" ht="37.9" customHeight="1">
      <c r="A180" s="34"/>
      <c r="B180" s="35"/>
      <c r="C180" s="190" t="s">
        <v>264</v>
      </c>
      <c r="D180" s="190" t="s">
        <v>155</v>
      </c>
      <c r="E180" s="191" t="s">
        <v>265</v>
      </c>
      <c r="F180" s="192" t="s">
        <v>266</v>
      </c>
      <c r="G180" s="193" t="s">
        <v>164</v>
      </c>
      <c r="H180" s="194">
        <v>6</v>
      </c>
      <c r="I180" s="195"/>
      <c r="J180" s="194">
        <f>ROUND((ROUND(I180,2))*(ROUND(H180,2)),2)</f>
        <v>0</v>
      </c>
      <c r="K180" s="192" t="s">
        <v>150</v>
      </c>
      <c r="L180" s="196"/>
      <c r="M180" s="197" t="s">
        <v>18</v>
      </c>
      <c r="N180" s="198" t="s">
        <v>45</v>
      </c>
      <c r="O180" s="64"/>
      <c r="P180" s="181">
        <f>O180*H180</f>
        <v>0</v>
      </c>
      <c r="Q180" s="181">
        <v>0</v>
      </c>
      <c r="R180" s="181">
        <f>Q180*H180</f>
        <v>0</v>
      </c>
      <c r="S180" s="181">
        <v>0</v>
      </c>
      <c r="T180" s="182">
        <f>S180*H180</f>
        <v>0</v>
      </c>
      <c r="U180" s="34"/>
      <c r="V180" s="34"/>
      <c r="W180" s="34"/>
      <c r="X180" s="34"/>
      <c r="Y180" s="34"/>
      <c r="Z180" s="34"/>
      <c r="AA180" s="34"/>
      <c r="AB180" s="34"/>
      <c r="AC180" s="34"/>
      <c r="AD180" s="34"/>
      <c r="AE180" s="34"/>
      <c r="AR180" s="183" t="s">
        <v>158</v>
      </c>
      <c r="AT180" s="183" t="s">
        <v>155</v>
      </c>
      <c r="AU180" s="183" t="s">
        <v>84</v>
      </c>
      <c r="AY180" s="17" t="s">
        <v>143</v>
      </c>
      <c r="BE180" s="184">
        <f>IF(N180="základní",J180,0)</f>
        <v>0</v>
      </c>
      <c r="BF180" s="184">
        <f>IF(N180="snížená",J180,0)</f>
        <v>0</v>
      </c>
      <c r="BG180" s="184">
        <f>IF(N180="zákl. přenesená",J180,0)</f>
        <v>0</v>
      </c>
      <c r="BH180" s="184">
        <f>IF(N180="sníž. přenesená",J180,0)</f>
        <v>0</v>
      </c>
      <c r="BI180" s="184">
        <f>IF(N180="nulová",J180,0)</f>
        <v>0</v>
      </c>
      <c r="BJ180" s="17" t="s">
        <v>82</v>
      </c>
      <c r="BK180" s="184">
        <f>ROUND((ROUND(I180,2))*(ROUND(H180,2)),2)</f>
        <v>0</v>
      </c>
      <c r="BL180" s="17" t="s">
        <v>151</v>
      </c>
      <c r="BM180" s="183" t="s">
        <v>267</v>
      </c>
    </row>
    <row r="181" spans="1:65" s="12" customFormat="1" ht="22.9" customHeight="1">
      <c r="B181" s="157"/>
      <c r="C181" s="158"/>
      <c r="D181" s="159" t="s">
        <v>73</v>
      </c>
      <c r="E181" s="171" t="s">
        <v>205</v>
      </c>
      <c r="F181" s="171" t="s">
        <v>268</v>
      </c>
      <c r="G181" s="158"/>
      <c r="H181" s="158"/>
      <c r="I181" s="161"/>
      <c r="J181" s="172">
        <f>BK181</f>
        <v>0</v>
      </c>
      <c r="K181" s="158"/>
      <c r="L181" s="163"/>
      <c r="M181" s="164"/>
      <c r="N181" s="165"/>
      <c r="O181" s="165"/>
      <c r="P181" s="166">
        <f>SUM(P182:P223)</f>
        <v>0</v>
      </c>
      <c r="Q181" s="165"/>
      <c r="R181" s="166">
        <f>SUM(R182:R223)</f>
        <v>1.2272499999999999E-2</v>
      </c>
      <c r="S181" s="165"/>
      <c r="T181" s="167">
        <f>SUM(T182:T223)</f>
        <v>3.8612899999999999</v>
      </c>
      <c r="AR181" s="168" t="s">
        <v>82</v>
      </c>
      <c r="AT181" s="169" t="s">
        <v>73</v>
      </c>
      <c r="AU181" s="169" t="s">
        <v>82</v>
      </c>
      <c r="AY181" s="168" t="s">
        <v>143</v>
      </c>
      <c r="BK181" s="170">
        <f>SUM(BK182:BK223)</f>
        <v>0</v>
      </c>
    </row>
    <row r="182" spans="1:65" s="2" customFormat="1" ht="24.2" customHeight="1">
      <c r="A182" s="34"/>
      <c r="B182" s="35"/>
      <c r="C182" s="173" t="s">
        <v>269</v>
      </c>
      <c r="D182" s="173" t="s">
        <v>146</v>
      </c>
      <c r="E182" s="174" t="s">
        <v>270</v>
      </c>
      <c r="F182" s="175" t="s">
        <v>271</v>
      </c>
      <c r="G182" s="176" t="s">
        <v>272</v>
      </c>
      <c r="H182" s="177">
        <v>7</v>
      </c>
      <c r="I182" s="178"/>
      <c r="J182" s="177">
        <f>ROUND((ROUND(I182,2))*(ROUND(H182,2)),2)</f>
        <v>0</v>
      </c>
      <c r="K182" s="175" t="s">
        <v>273</v>
      </c>
      <c r="L182" s="39"/>
      <c r="M182" s="179" t="s">
        <v>18</v>
      </c>
      <c r="N182" s="180" t="s">
        <v>45</v>
      </c>
      <c r="O182" s="64"/>
      <c r="P182" s="181">
        <f>O182*H182</f>
        <v>0</v>
      </c>
      <c r="Q182" s="181">
        <v>5.5999999999999995E-4</v>
      </c>
      <c r="R182" s="181">
        <f>Q182*H182</f>
        <v>3.9199999999999999E-3</v>
      </c>
      <c r="S182" s="181">
        <v>0</v>
      </c>
      <c r="T182" s="182">
        <f>S182*H182</f>
        <v>0</v>
      </c>
      <c r="U182" s="34"/>
      <c r="V182" s="34"/>
      <c r="W182" s="34"/>
      <c r="X182" s="34"/>
      <c r="Y182" s="34"/>
      <c r="Z182" s="34"/>
      <c r="AA182" s="34"/>
      <c r="AB182" s="34"/>
      <c r="AC182" s="34"/>
      <c r="AD182" s="34"/>
      <c r="AE182" s="34"/>
      <c r="AR182" s="183" t="s">
        <v>151</v>
      </c>
      <c r="AT182" s="183" t="s">
        <v>146</v>
      </c>
      <c r="AU182" s="183" t="s">
        <v>84</v>
      </c>
      <c r="AY182" s="17" t="s">
        <v>143</v>
      </c>
      <c r="BE182" s="184">
        <f>IF(N182="základní",J182,0)</f>
        <v>0</v>
      </c>
      <c r="BF182" s="184">
        <f>IF(N182="snížená",J182,0)</f>
        <v>0</v>
      </c>
      <c r="BG182" s="184">
        <f>IF(N182="zákl. přenesená",J182,0)</f>
        <v>0</v>
      </c>
      <c r="BH182" s="184">
        <f>IF(N182="sníž. přenesená",J182,0)</f>
        <v>0</v>
      </c>
      <c r="BI182" s="184">
        <f>IF(N182="nulová",J182,0)</f>
        <v>0</v>
      </c>
      <c r="BJ182" s="17" t="s">
        <v>82</v>
      </c>
      <c r="BK182" s="184">
        <f>ROUND((ROUND(I182,2))*(ROUND(H182,2)),2)</f>
        <v>0</v>
      </c>
      <c r="BL182" s="17" t="s">
        <v>151</v>
      </c>
      <c r="BM182" s="183" t="s">
        <v>274</v>
      </c>
    </row>
    <row r="183" spans="1:65" s="2" customFormat="1" ht="24.2" customHeight="1">
      <c r="A183" s="34"/>
      <c r="B183" s="35"/>
      <c r="C183" s="173" t="s">
        <v>275</v>
      </c>
      <c r="D183" s="173" t="s">
        <v>146</v>
      </c>
      <c r="E183" s="174" t="s">
        <v>276</v>
      </c>
      <c r="F183" s="175" t="s">
        <v>271</v>
      </c>
      <c r="G183" s="176" t="s">
        <v>272</v>
      </c>
      <c r="H183" s="177">
        <v>7</v>
      </c>
      <c r="I183" s="178"/>
      <c r="J183" s="177">
        <f>ROUND((ROUND(I183,2))*(ROUND(H183,2)),2)</f>
        <v>0</v>
      </c>
      <c r="K183" s="175" t="s">
        <v>273</v>
      </c>
      <c r="L183" s="39"/>
      <c r="M183" s="179" t="s">
        <v>18</v>
      </c>
      <c r="N183" s="180" t="s">
        <v>45</v>
      </c>
      <c r="O183" s="64"/>
      <c r="P183" s="181">
        <f>O183*H183</f>
        <v>0</v>
      </c>
      <c r="Q183" s="181">
        <v>0</v>
      </c>
      <c r="R183" s="181">
        <f>Q183*H183</f>
        <v>0</v>
      </c>
      <c r="S183" s="181">
        <v>0</v>
      </c>
      <c r="T183" s="182">
        <f>S183*H183</f>
        <v>0</v>
      </c>
      <c r="U183" s="34"/>
      <c r="V183" s="34"/>
      <c r="W183" s="34"/>
      <c r="X183" s="34"/>
      <c r="Y183" s="34"/>
      <c r="Z183" s="34"/>
      <c r="AA183" s="34"/>
      <c r="AB183" s="34"/>
      <c r="AC183" s="34"/>
      <c r="AD183" s="34"/>
      <c r="AE183" s="34"/>
      <c r="AR183" s="183" t="s">
        <v>151</v>
      </c>
      <c r="AT183" s="183" t="s">
        <v>146</v>
      </c>
      <c r="AU183" s="183" t="s">
        <v>84</v>
      </c>
      <c r="AY183" s="17" t="s">
        <v>143</v>
      </c>
      <c r="BE183" s="184">
        <f>IF(N183="základní",J183,0)</f>
        <v>0</v>
      </c>
      <c r="BF183" s="184">
        <f>IF(N183="snížená",J183,0)</f>
        <v>0</v>
      </c>
      <c r="BG183" s="184">
        <f>IF(N183="zákl. přenesená",J183,0)</f>
        <v>0</v>
      </c>
      <c r="BH183" s="184">
        <f>IF(N183="sníž. přenesená",J183,0)</f>
        <v>0</v>
      </c>
      <c r="BI183" s="184">
        <f>IF(N183="nulová",J183,0)</f>
        <v>0</v>
      </c>
      <c r="BJ183" s="17" t="s">
        <v>82</v>
      </c>
      <c r="BK183" s="184">
        <f>ROUND((ROUND(I183,2))*(ROUND(H183,2)),2)</f>
        <v>0</v>
      </c>
      <c r="BL183" s="17" t="s">
        <v>151</v>
      </c>
      <c r="BM183" s="183" t="s">
        <v>277</v>
      </c>
    </row>
    <row r="184" spans="1:65" s="2" customFormat="1" ht="37.9" customHeight="1">
      <c r="A184" s="34"/>
      <c r="B184" s="35"/>
      <c r="C184" s="173" t="s">
        <v>278</v>
      </c>
      <c r="D184" s="173" t="s">
        <v>146</v>
      </c>
      <c r="E184" s="174" t="s">
        <v>279</v>
      </c>
      <c r="F184" s="175" t="s">
        <v>280</v>
      </c>
      <c r="G184" s="176" t="s">
        <v>272</v>
      </c>
      <c r="H184" s="177">
        <v>7</v>
      </c>
      <c r="I184" s="178"/>
      <c r="J184" s="177">
        <f>ROUND((ROUND(I184,2))*(ROUND(H184,2)),2)</f>
        <v>0</v>
      </c>
      <c r="K184" s="175" t="s">
        <v>273</v>
      </c>
      <c r="L184" s="39"/>
      <c r="M184" s="179" t="s">
        <v>18</v>
      </c>
      <c r="N184" s="180" t="s">
        <v>45</v>
      </c>
      <c r="O184" s="64"/>
      <c r="P184" s="181">
        <f>O184*H184</f>
        <v>0</v>
      </c>
      <c r="Q184" s="181">
        <v>2.9999999999999997E-4</v>
      </c>
      <c r="R184" s="181">
        <f>Q184*H184</f>
        <v>2.0999999999999999E-3</v>
      </c>
      <c r="S184" s="181">
        <v>0</v>
      </c>
      <c r="T184" s="182">
        <f>S184*H184</f>
        <v>0</v>
      </c>
      <c r="U184" s="34"/>
      <c r="V184" s="34"/>
      <c r="W184" s="34"/>
      <c r="X184" s="34"/>
      <c r="Y184" s="34"/>
      <c r="Z184" s="34"/>
      <c r="AA184" s="34"/>
      <c r="AB184" s="34"/>
      <c r="AC184" s="34"/>
      <c r="AD184" s="34"/>
      <c r="AE184" s="34"/>
      <c r="AR184" s="183" t="s">
        <v>151</v>
      </c>
      <c r="AT184" s="183" t="s">
        <v>146</v>
      </c>
      <c r="AU184" s="183" t="s">
        <v>84</v>
      </c>
      <c r="AY184" s="17" t="s">
        <v>143</v>
      </c>
      <c r="BE184" s="184">
        <f>IF(N184="základní",J184,0)</f>
        <v>0</v>
      </c>
      <c r="BF184" s="184">
        <f>IF(N184="snížená",J184,0)</f>
        <v>0</v>
      </c>
      <c r="BG184" s="184">
        <f>IF(N184="zákl. přenesená",J184,0)</f>
        <v>0</v>
      </c>
      <c r="BH184" s="184">
        <f>IF(N184="sníž. přenesená",J184,0)</f>
        <v>0</v>
      </c>
      <c r="BI184" s="184">
        <f>IF(N184="nulová",J184,0)</f>
        <v>0</v>
      </c>
      <c r="BJ184" s="17" t="s">
        <v>82</v>
      </c>
      <c r="BK184" s="184">
        <f>ROUND((ROUND(I184,2))*(ROUND(H184,2)),2)</f>
        <v>0</v>
      </c>
      <c r="BL184" s="17" t="s">
        <v>151</v>
      </c>
      <c r="BM184" s="183" t="s">
        <v>281</v>
      </c>
    </row>
    <row r="185" spans="1:65" s="13" customFormat="1">
      <c r="B185" s="199"/>
      <c r="C185" s="200"/>
      <c r="D185" s="201" t="s">
        <v>160</v>
      </c>
      <c r="E185" s="202" t="s">
        <v>18</v>
      </c>
      <c r="F185" s="203" t="s">
        <v>282</v>
      </c>
      <c r="G185" s="200"/>
      <c r="H185" s="204">
        <v>1.5</v>
      </c>
      <c r="I185" s="205"/>
      <c r="J185" s="200"/>
      <c r="K185" s="200"/>
      <c r="L185" s="206"/>
      <c r="M185" s="207"/>
      <c r="N185" s="208"/>
      <c r="O185" s="208"/>
      <c r="P185" s="208"/>
      <c r="Q185" s="208"/>
      <c r="R185" s="208"/>
      <c r="S185" s="208"/>
      <c r="T185" s="209"/>
      <c r="AT185" s="210" t="s">
        <v>160</v>
      </c>
      <c r="AU185" s="210" t="s">
        <v>84</v>
      </c>
      <c r="AV185" s="13" t="s">
        <v>84</v>
      </c>
      <c r="AW185" s="13" t="s">
        <v>36</v>
      </c>
      <c r="AX185" s="13" t="s">
        <v>74</v>
      </c>
      <c r="AY185" s="210" t="s">
        <v>143</v>
      </c>
    </row>
    <row r="186" spans="1:65" s="13" customFormat="1">
      <c r="B186" s="199"/>
      <c r="C186" s="200"/>
      <c r="D186" s="201" t="s">
        <v>160</v>
      </c>
      <c r="E186" s="202" t="s">
        <v>18</v>
      </c>
      <c r="F186" s="203" t="s">
        <v>283</v>
      </c>
      <c r="G186" s="200"/>
      <c r="H186" s="204">
        <v>1.5</v>
      </c>
      <c r="I186" s="205"/>
      <c r="J186" s="200"/>
      <c r="K186" s="200"/>
      <c r="L186" s="206"/>
      <c r="M186" s="207"/>
      <c r="N186" s="208"/>
      <c r="O186" s="208"/>
      <c r="P186" s="208"/>
      <c r="Q186" s="208"/>
      <c r="R186" s="208"/>
      <c r="S186" s="208"/>
      <c r="T186" s="209"/>
      <c r="AT186" s="210" t="s">
        <v>160</v>
      </c>
      <c r="AU186" s="210" t="s">
        <v>84</v>
      </c>
      <c r="AV186" s="13" t="s">
        <v>84</v>
      </c>
      <c r="AW186" s="13" t="s">
        <v>36</v>
      </c>
      <c r="AX186" s="13" t="s">
        <v>74</v>
      </c>
      <c r="AY186" s="210" t="s">
        <v>143</v>
      </c>
    </row>
    <row r="187" spans="1:65" s="13" customFormat="1">
      <c r="B187" s="199"/>
      <c r="C187" s="200"/>
      <c r="D187" s="201" t="s">
        <v>160</v>
      </c>
      <c r="E187" s="202" t="s">
        <v>18</v>
      </c>
      <c r="F187" s="203" t="s">
        <v>284</v>
      </c>
      <c r="G187" s="200"/>
      <c r="H187" s="204">
        <v>1.5</v>
      </c>
      <c r="I187" s="205"/>
      <c r="J187" s="200"/>
      <c r="K187" s="200"/>
      <c r="L187" s="206"/>
      <c r="M187" s="207"/>
      <c r="N187" s="208"/>
      <c r="O187" s="208"/>
      <c r="P187" s="208"/>
      <c r="Q187" s="208"/>
      <c r="R187" s="208"/>
      <c r="S187" s="208"/>
      <c r="T187" s="209"/>
      <c r="AT187" s="210" t="s">
        <v>160</v>
      </c>
      <c r="AU187" s="210" t="s">
        <v>84</v>
      </c>
      <c r="AV187" s="13" t="s">
        <v>84</v>
      </c>
      <c r="AW187" s="13" t="s">
        <v>36</v>
      </c>
      <c r="AX187" s="13" t="s">
        <v>74</v>
      </c>
      <c r="AY187" s="210" t="s">
        <v>143</v>
      </c>
    </row>
    <row r="188" spans="1:65" s="13" customFormat="1">
      <c r="B188" s="199"/>
      <c r="C188" s="200"/>
      <c r="D188" s="201" t="s">
        <v>160</v>
      </c>
      <c r="E188" s="202" t="s">
        <v>18</v>
      </c>
      <c r="F188" s="203" t="s">
        <v>285</v>
      </c>
      <c r="G188" s="200"/>
      <c r="H188" s="204">
        <v>2.5</v>
      </c>
      <c r="I188" s="205"/>
      <c r="J188" s="200"/>
      <c r="K188" s="200"/>
      <c r="L188" s="206"/>
      <c r="M188" s="207"/>
      <c r="N188" s="208"/>
      <c r="O188" s="208"/>
      <c r="P188" s="208"/>
      <c r="Q188" s="208"/>
      <c r="R188" s="208"/>
      <c r="S188" s="208"/>
      <c r="T188" s="209"/>
      <c r="AT188" s="210" t="s">
        <v>160</v>
      </c>
      <c r="AU188" s="210" t="s">
        <v>84</v>
      </c>
      <c r="AV188" s="13" t="s">
        <v>84</v>
      </c>
      <c r="AW188" s="13" t="s">
        <v>36</v>
      </c>
      <c r="AX188" s="13" t="s">
        <v>74</v>
      </c>
      <c r="AY188" s="210" t="s">
        <v>143</v>
      </c>
    </row>
    <row r="189" spans="1:65" s="14" customFormat="1">
      <c r="B189" s="211"/>
      <c r="C189" s="212"/>
      <c r="D189" s="201" t="s">
        <v>160</v>
      </c>
      <c r="E189" s="213" t="s">
        <v>18</v>
      </c>
      <c r="F189" s="214" t="s">
        <v>169</v>
      </c>
      <c r="G189" s="212"/>
      <c r="H189" s="215">
        <v>7</v>
      </c>
      <c r="I189" s="216"/>
      <c r="J189" s="212"/>
      <c r="K189" s="212"/>
      <c r="L189" s="217"/>
      <c r="M189" s="218"/>
      <c r="N189" s="219"/>
      <c r="O189" s="219"/>
      <c r="P189" s="219"/>
      <c r="Q189" s="219"/>
      <c r="R189" s="219"/>
      <c r="S189" s="219"/>
      <c r="T189" s="220"/>
      <c r="AT189" s="221" t="s">
        <v>160</v>
      </c>
      <c r="AU189" s="221" t="s">
        <v>84</v>
      </c>
      <c r="AV189" s="14" t="s">
        <v>151</v>
      </c>
      <c r="AW189" s="14" t="s">
        <v>36</v>
      </c>
      <c r="AX189" s="14" t="s">
        <v>82</v>
      </c>
      <c r="AY189" s="221" t="s">
        <v>143</v>
      </c>
    </row>
    <row r="190" spans="1:65" s="2" customFormat="1" ht="37.9" customHeight="1">
      <c r="A190" s="34"/>
      <c r="B190" s="35"/>
      <c r="C190" s="173" t="s">
        <v>7</v>
      </c>
      <c r="D190" s="173" t="s">
        <v>146</v>
      </c>
      <c r="E190" s="174" t="s">
        <v>286</v>
      </c>
      <c r="F190" s="175" t="s">
        <v>280</v>
      </c>
      <c r="G190" s="176" t="s">
        <v>272</v>
      </c>
      <c r="H190" s="177">
        <v>7</v>
      </c>
      <c r="I190" s="178"/>
      <c r="J190" s="177">
        <f>ROUND((ROUND(I190,2))*(ROUND(H190,2)),2)</f>
        <v>0</v>
      </c>
      <c r="K190" s="175" t="s">
        <v>273</v>
      </c>
      <c r="L190" s="39"/>
      <c r="M190" s="179" t="s">
        <v>18</v>
      </c>
      <c r="N190" s="180" t="s">
        <v>45</v>
      </c>
      <c r="O190" s="64"/>
      <c r="P190" s="181">
        <f>O190*H190</f>
        <v>0</v>
      </c>
      <c r="Q190" s="181">
        <v>0</v>
      </c>
      <c r="R190" s="181">
        <f>Q190*H190</f>
        <v>0</v>
      </c>
      <c r="S190" s="181">
        <v>0</v>
      </c>
      <c r="T190" s="182">
        <f>S190*H190</f>
        <v>0</v>
      </c>
      <c r="U190" s="34"/>
      <c r="V190" s="34"/>
      <c r="W190" s="34"/>
      <c r="X190" s="34"/>
      <c r="Y190" s="34"/>
      <c r="Z190" s="34"/>
      <c r="AA190" s="34"/>
      <c r="AB190" s="34"/>
      <c r="AC190" s="34"/>
      <c r="AD190" s="34"/>
      <c r="AE190" s="34"/>
      <c r="AR190" s="183" t="s">
        <v>151</v>
      </c>
      <c r="AT190" s="183" t="s">
        <v>146</v>
      </c>
      <c r="AU190" s="183" t="s">
        <v>84</v>
      </c>
      <c r="AY190" s="17" t="s">
        <v>143</v>
      </c>
      <c r="BE190" s="184">
        <f>IF(N190="základní",J190,0)</f>
        <v>0</v>
      </c>
      <c r="BF190" s="184">
        <f>IF(N190="snížená",J190,0)</f>
        <v>0</v>
      </c>
      <c r="BG190" s="184">
        <f>IF(N190="zákl. přenesená",J190,0)</f>
        <v>0</v>
      </c>
      <c r="BH190" s="184">
        <f>IF(N190="sníž. přenesená",J190,0)</f>
        <v>0</v>
      </c>
      <c r="BI190" s="184">
        <f>IF(N190="nulová",J190,0)</f>
        <v>0</v>
      </c>
      <c r="BJ190" s="17" t="s">
        <v>82</v>
      </c>
      <c r="BK190" s="184">
        <f>ROUND((ROUND(I190,2))*(ROUND(H190,2)),2)</f>
        <v>0</v>
      </c>
      <c r="BL190" s="17" t="s">
        <v>151</v>
      </c>
      <c r="BM190" s="183" t="s">
        <v>287</v>
      </c>
    </row>
    <row r="191" spans="1:65" s="2" customFormat="1" ht="33" customHeight="1">
      <c r="A191" s="34"/>
      <c r="B191" s="35"/>
      <c r="C191" s="173" t="s">
        <v>288</v>
      </c>
      <c r="D191" s="173" t="s">
        <v>146</v>
      </c>
      <c r="E191" s="174" t="s">
        <v>289</v>
      </c>
      <c r="F191" s="175" t="s">
        <v>290</v>
      </c>
      <c r="G191" s="176" t="s">
        <v>291</v>
      </c>
      <c r="H191" s="177">
        <v>1</v>
      </c>
      <c r="I191" s="178"/>
      <c r="J191" s="177">
        <f>ROUND((ROUND(I191,2))*(ROUND(H191,2)),2)</f>
        <v>0</v>
      </c>
      <c r="K191" s="175" t="s">
        <v>273</v>
      </c>
      <c r="L191" s="39"/>
      <c r="M191" s="179" t="s">
        <v>18</v>
      </c>
      <c r="N191" s="180" t="s">
        <v>45</v>
      </c>
      <c r="O191" s="64"/>
      <c r="P191" s="181">
        <f>O191*H191</f>
        <v>0</v>
      </c>
      <c r="Q191" s="181">
        <v>0</v>
      </c>
      <c r="R191" s="181">
        <f>Q191*H191</f>
        <v>0</v>
      </c>
      <c r="S191" s="181">
        <v>0</v>
      </c>
      <c r="T191" s="182">
        <f>S191*H191</f>
        <v>0</v>
      </c>
      <c r="U191" s="34"/>
      <c r="V191" s="34"/>
      <c r="W191" s="34"/>
      <c r="X191" s="34"/>
      <c r="Y191" s="34"/>
      <c r="Z191" s="34"/>
      <c r="AA191" s="34"/>
      <c r="AB191" s="34"/>
      <c r="AC191" s="34"/>
      <c r="AD191" s="34"/>
      <c r="AE191" s="34"/>
      <c r="AR191" s="183" t="s">
        <v>151</v>
      </c>
      <c r="AT191" s="183" t="s">
        <v>146</v>
      </c>
      <c r="AU191" s="183" t="s">
        <v>84</v>
      </c>
      <c r="AY191" s="17" t="s">
        <v>143</v>
      </c>
      <c r="BE191" s="184">
        <f>IF(N191="základní",J191,0)</f>
        <v>0</v>
      </c>
      <c r="BF191" s="184">
        <f>IF(N191="snížená",J191,0)</f>
        <v>0</v>
      </c>
      <c r="BG191" s="184">
        <f>IF(N191="zákl. přenesená",J191,0)</f>
        <v>0</v>
      </c>
      <c r="BH191" s="184">
        <f>IF(N191="sníž. přenesená",J191,0)</f>
        <v>0</v>
      </c>
      <c r="BI191" s="184">
        <f>IF(N191="nulová",J191,0)</f>
        <v>0</v>
      </c>
      <c r="BJ191" s="17" t="s">
        <v>82</v>
      </c>
      <c r="BK191" s="184">
        <f>ROUND((ROUND(I191,2))*(ROUND(H191,2)),2)</f>
        <v>0</v>
      </c>
      <c r="BL191" s="17" t="s">
        <v>151</v>
      </c>
      <c r="BM191" s="183" t="s">
        <v>292</v>
      </c>
    </row>
    <row r="192" spans="1:65" s="2" customFormat="1" ht="37.9" customHeight="1">
      <c r="A192" s="34"/>
      <c r="B192" s="35"/>
      <c r="C192" s="173" t="s">
        <v>293</v>
      </c>
      <c r="D192" s="173" t="s">
        <v>146</v>
      </c>
      <c r="E192" s="174" t="s">
        <v>294</v>
      </c>
      <c r="F192" s="175" t="s">
        <v>295</v>
      </c>
      <c r="G192" s="176" t="s">
        <v>180</v>
      </c>
      <c r="H192" s="177">
        <v>34</v>
      </c>
      <c r="I192" s="178"/>
      <c r="J192" s="177">
        <f>ROUND((ROUND(I192,2))*(ROUND(H192,2)),2)</f>
        <v>0</v>
      </c>
      <c r="K192" s="175" t="s">
        <v>150</v>
      </c>
      <c r="L192" s="39"/>
      <c r="M192" s="179" t="s">
        <v>18</v>
      </c>
      <c r="N192" s="180" t="s">
        <v>45</v>
      </c>
      <c r="O192" s="64"/>
      <c r="P192" s="181">
        <f>O192*H192</f>
        <v>0</v>
      </c>
      <c r="Q192" s="181">
        <v>1.2999999999999999E-4</v>
      </c>
      <c r="R192" s="181">
        <f>Q192*H192</f>
        <v>4.4199999999999995E-3</v>
      </c>
      <c r="S192" s="181">
        <v>0</v>
      </c>
      <c r="T192" s="182">
        <f>S192*H192</f>
        <v>0</v>
      </c>
      <c r="U192" s="34"/>
      <c r="V192" s="34"/>
      <c r="W192" s="34"/>
      <c r="X192" s="34"/>
      <c r="Y192" s="34"/>
      <c r="Z192" s="34"/>
      <c r="AA192" s="34"/>
      <c r="AB192" s="34"/>
      <c r="AC192" s="34"/>
      <c r="AD192" s="34"/>
      <c r="AE192" s="34"/>
      <c r="AR192" s="183" t="s">
        <v>151</v>
      </c>
      <c r="AT192" s="183" t="s">
        <v>146</v>
      </c>
      <c r="AU192" s="183" t="s">
        <v>84</v>
      </c>
      <c r="AY192" s="17" t="s">
        <v>143</v>
      </c>
      <c r="BE192" s="184">
        <f>IF(N192="základní",J192,0)</f>
        <v>0</v>
      </c>
      <c r="BF192" s="184">
        <f>IF(N192="snížená",J192,0)</f>
        <v>0</v>
      </c>
      <c r="BG192" s="184">
        <f>IF(N192="zákl. přenesená",J192,0)</f>
        <v>0</v>
      </c>
      <c r="BH192" s="184">
        <f>IF(N192="sníž. přenesená",J192,0)</f>
        <v>0</v>
      </c>
      <c r="BI192" s="184">
        <f>IF(N192="nulová",J192,0)</f>
        <v>0</v>
      </c>
      <c r="BJ192" s="17" t="s">
        <v>82</v>
      </c>
      <c r="BK192" s="184">
        <f>ROUND((ROUND(I192,2))*(ROUND(H192,2)),2)</f>
        <v>0</v>
      </c>
      <c r="BL192" s="17" t="s">
        <v>151</v>
      </c>
      <c r="BM192" s="183" t="s">
        <v>296</v>
      </c>
    </row>
    <row r="193" spans="1:65" s="2" customFormat="1">
      <c r="A193" s="34"/>
      <c r="B193" s="35"/>
      <c r="C193" s="36"/>
      <c r="D193" s="185" t="s">
        <v>153</v>
      </c>
      <c r="E193" s="36"/>
      <c r="F193" s="186" t="s">
        <v>297</v>
      </c>
      <c r="G193" s="36"/>
      <c r="H193" s="36"/>
      <c r="I193" s="187"/>
      <c r="J193" s="36"/>
      <c r="K193" s="36"/>
      <c r="L193" s="39"/>
      <c r="M193" s="188"/>
      <c r="N193" s="189"/>
      <c r="O193" s="64"/>
      <c r="P193" s="64"/>
      <c r="Q193" s="64"/>
      <c r="R193" s="64"/>
      <c r="S193" s="64"/>
      <c r="T193" s="65"/>
      <c r="U193" s="34"/>
      <c r="V193" s="34"/>
      <c r="W193" s="34"/>
      <c r="X193" s="34"/>
      <c r="Y193" s="34"/>
      <c r="Z193" s="34"/>
      <c r="AA193" s="34"/>
      <c r="AB193" s="34"/>
      <c r="AC193" s="34"/>
      <c r="AD193" s="34"/>
      <c r="AE193" s="34"/>
      <c r="AT193" s="17" t="s">
        <v>153</v>
      </c>
      <c r="AU193" s="17" t="s">
        <v>84</v>
      </c>
    </row>
    <row r="194" spans="1:65" s="13" customFormat="1">
      <c r="B194" s="199"/>
      <c r="C194" s="200"/>
      <c r="D194" s="201" t="s">
        <v>160</v>
      </c>
      <c r="E194" s="202" t="s">
        <v>18</v>
      </c>
      <c r="F194" s="203" t="s">
        <v>298</v>
      </c>
      <c r="G194" s="200"/>
      <c r="H194" s="204">
        <v>20</v>
      </c>
      <c r="I194" s="205"/>
      <c r="J194" s="200"/>
      <c r="K194" s="200"/>
      <c r="L194" s="206"/>
      <c r="M194" s="207"/>
      <c r="N194" s="208"/>
      <c r="O194" s="208"/>
      <c r="P194" s="208"/>
      <c r="Q194" s="208"/>
      <c r="R194" s="208"/>
      <c r="S194" s="208"/>
      <c r="T194" s="209"/>
      <c r="AT194" s="210" t="s">
        <v>160</v>
      </c>
      <c r="AU194" s="210" t="s">
        <v>84</v>
      </c>
      <c r="AV194" s="13" t="s">
        <v>84</v>
      </c>
      <c r="AW194" s="13" t="s">
        <v>36</v>
      </c>
      <c r="AX194" s="13" t="s">
        <v>74</v>
      </c>
      <c r="AY194" s="210" t="s">
        <v>143</v>
      </c>
    </row>
    <row r="195" spans="1:65" s="13" customFormat="1">
      <c r="B195" s="199"/>
      <c r="C195" s="200"/>
      <c r="D195" s="201" t="s">
        <v>160</v>
      </c>
      <c r="E195" s="202" t="s">
        <v>18</v>
      </c>
      <c r="F195" s="203" t="s">
        <v>299</v>
      </c>
      <c r="G195" s="200"/>
      <c r="H195" s="204">
        <v>10</v>
      </c>
      <c r="I195" s="205"/>
      <c r="J195" s="200"/>
      <c r="K195" s="200"/>
      <c r="L195" s="206"/>
      <c r="M195" s="207"/>
      <c r="N195" s="208"/>
      <c r="O195" s="208"/>
      <c r="P195" s="208"/>
      <c r="Q195" s="208"/>
      <c r="R195" s="208"/>
      <c r="S195" s="208"/>
      <c r="T195" s="209"/>
      <c r="AT195" s="210" t="s">
        <v>160</v>
      </c>
      <c r="AU195" s="210" t="s">
        <v>84</v>
      </c>
      <c r="AV195" s="13" t="s">
        <v>84</v>
      </c>
      <c r="AW195" s="13" t="s">
        <v>36</v>
      </c>
      <c r="AX195" s="13" t="s">
        <v>74</v>
      </c>
      <c r="AY195" s="210" t="s">
        <v>143</v>
      </c>
    </row>
    <row r="196" spans="1:65" s="13" customFormat="1">
      <c r="B196" s="199"/>
      <c r="C196" s="200"/>
      <c r="D196" s="201" t="s">
        <v>160</v>
      </c>
      <c r="E196" s="202" t="s">
        <v>18</v>
      </c>
      <c r="F196" s="203" t="s">
        <v>300</v>
      </c>
      <c r="G196" s="200"/>
      <c r="H196" s="204">
        <v>4</v>
      </c>
      <c r="I196" s="205"/>
      <c r="J196" s="200"/>
      <c r="K196" s="200"/>
      <c r="L196" s="206"/>
      <c r="M196" s="207"/>
      <c r="N196" s="208"/>
      <c r="O196" s="208"/>
      <c r="P196" s="208"/>
      <c r="Q196" s="208"/>
      <c r="R196" s="208"/>
      <c r="S196" s="208"/>
      <c r="T196" s="209"/>
      <c r="AT196" s="210" t="s">
        <v>160</v>
      </c>
      <c r="AU196" s="210" t="s">
        <v>84</v>
      </c>
      <c r="AV196" s="13" t="s">
        <v>84</v>
      </c>
      <c r="AW196" s="13" t="s">
        <v>36</v>
      </c>
      <c r="AX196" s="13" t="s">
        <v>74</v>
      </c>
      <c r="AY196" s="210" t="s">
        <v>143</v>
      </c>
    </row>
    <row r="197" spans="1:65" s="14" customFormat="1">
      <c r="B197" s="211"/>
      <c r="C197" s="212"/>
      <c r="D197" s="201" t="s">
        <v>160</v>
      </c>
      <c r="E197" s="213" t="s">
        <v>18</v>
      </c>
      <c r="F197" s="214" t="s">
        <v>169</v>
      </c>
      <c r="G197" s="212"/>
      <c r="H197" s="215">
        <v>34</v>
      </c>
      <c r="I197" s="216"/>
      <c r="J197" s="212"/>
      <c r="K197" s="212"/>
      <c r="L197" s="217"/>
      <c r="M197" s="218"/>
      <c r="N197" s="219"/>
      <c r="O197" s="219"/>
      <c r="P197" s="219"/>
      <c r="Q197" s="219"/>
      <c r="R197" s="219"/>
      <c r="S197" s="219"/>
      <c r="T197" s="220"/>
      <c r="AT197" s="221" t="s">
        <v>160</v>
      </c>
      <c r="AU197" s="221" t="s">
        <v>84</v>
      </c>
      <c r="AV197" s="14" t="s">
        <v>151</v>
      </c>
      <c r="AW197" s="14" t="s">
        <v>36</v>
      </c>
      <c r="AX197" s="14" t="s">
        <v>82</v>
      </c>
      <c r="AY197" s="221" t="s">
        <v>143</v>
      </c>
    </row>
    <row r="198" spans="1:65" s="2" customFormat="1" ht="37.9" customHeight="1">
      <c r="A198" s="34"/>
      <c r="B198" s="35"/>
      <c r="C198" s="173" t="s">
        <v>301</v>
      </c>
      <c r="D198" s="173" t="s">
        <v>146</v>
      </c>
      <c r="E198" s="174" t="s">
        <v>302</v>
      </c>
      <c r="F198" s="175" t="s">
        <v>303</v>
      </c>
      <c r="G198" s="176" t="s">
        <v>180</v>
      </c>
      <c r="H198" s="177">
        <v>34</v>
      </c>
      <c r="I198" s="178"/>
      <c r="J198" s="177">
        <f>ROUND((ROUND(I198,2))*(ROUND(H198,2)),2)</f>
        <v>0</v>
      </c>
      <c r="K198" s="175" t="s">
        <v>150</v>
      </c>
      <c r="L198" s="39"/>
      <c r="M198" s="179" t="s">
        <v>18</v>
      </c>
      <c r="N198" s="180" t="s">
        <v>45</v>
      </c>
      <c r="O198" s="64"/>
      <c r="P198" s="181">
        <f>O198*H198</f>
        <v>0</v>
      </c>
      <c r="Q198" s="181">
        <v>4.0000000000000003E-5</v>
      </c>
      <c r="R198" s="181">
        <f>Q198*H198</f>
        <v>1.3600000000000001E-3</v>
      </c>
      <c r="S198" s="181">
        <v>0</v>
      </c>
      <c r="T198" s="182">
        <f>S198*H198</f>
        <v>0</v>
      </c>
      <c r="U198" s="34"/>
      <c r="V198" s="34"/>
      <c r="W198" s="34"/>
      <c r="X198" s="34"/>
      <c r="Y198" s="34"/>
      <c r="Z198" s="34"/>
      <c r="AA198" s="34"/>
      <c r="AB198" s="34"/>
      <c r="AC198" s="34"/>
      <c r="AD198" s="34"/>
      <c r="AE198" s="34"/>
      <c r="AR198" s="183" t="s">
        <v>151</v>
      </c>
      <c r="AT198" s="183" t="s">
        <v>146</v>
      </c>
      <c r="AU198" s="183" t="s">
        <v>84</v>
      </c>
      <c r="AY198" s="17" t="s">
        <v>143</v>
      </c>
      <c r="BE198" s="184">
        <f>IF(N198="základní",J198,0)</f>
        <v>0</v>
      </c>
      <c r="BF198" s="184">
        <f>IF(N198="snížená",J198,0)</f>
        <v>0</v>
      </c>
      <c r="BG198" s="184">
        <f>IF(N198="zákl. přenesená",J198,0)</f>
        <v>0</v>
      </c>
      <c r="BH198" s="184">
        <f>IF(N198="sníž. přenesená",J198,0)</f>
        <v>0</v>
      </c>
      <c r="BI198" s="184">
        <f>IF(N198="nulová",J198,0)</f>
        <v>0</v>
      </c>
      <c r="BJ198" s="17" t="s">
        <v>82</v>
      </c>
      <c r="BK198" s="184">
        <f>ROUND((ROUND(I198,2))*(ROUND(H198,2)),2)</f>
        <v>0</v>
      </c>
      <c r="BL198" s="17" t="s">
        <v>151</v>
      </c>
      <c r="BM198" s="183" t="s">
        <v>304</v>
      </c>
    </row>
    <row r="199" spans="1:65" s="2" customFormat="1">
      <c r="A199" s="34"/>
      <c r="B199" s="35"/>
      <c r="C199" s="36"/>
      <c r="D199" s="185" t="s">
        <v>153</v>
      </c>
      <c r="E199" s="36"/>
      <c r="F199" s="186" t="s">
        <v>305</v>
      </c>
      <c r="G199" s="36"/>
      <c r="H199" s="36"/>
      <c r="I199" s="187"/>
      <c r="J199" s="36"/>
      <c r="K199" s="36"/>
      <c r="L199" s="39"/>
      <c r="M199" s="188"/>
      <c r="N199" s="189"/>
      <c r="O199" s="64"/>
      <c r="P199" s="64"/>
      <c r="Q199" s="64"/>
      <c r="R199" s="64"/>
      <c r="S199" s="64"/>
      <c r="T199" s="65"/>
      <c r="U199" s="34"/>
      <c r="V199" s="34"/>
      <c r="W199" s="34"/>
      <c r="X199" s="34"/>
      <c r="Y199" s="34"/>
      <c r="Z199" s="34"/>
      <c r="AA199" s="34"/>
      <c r="AB199" s="34"/>
      <c r="AC199" s="34"/>
      <c r="AD199" s="34"/>
      <c r="AE199" s="34"/>
      <c r="AT199" s="17" t="s">
        <v>153</v>
      </c>
      <c r="AU199" s="17" t="s">
        <v>84</v>
      </c>
    </row>
    <row r="200" spans="1:65" s="2" customFormat="1" ht="55.5" customHeight="1">
      <c r="A200" s="34"/>
      <c r="B200" s="35"/>
      <c r="C200" s="173" t="s">
        <v>306</v>
      </c>
      <c r="D200" s="173" t="s">
        <v>146</v>
      </c>
      <c r="E200" s="174" t="s">
        <v>307</v>
      </c>
      <c r="F200" s="175" t="s">
        <v>308</v>
      </c>
      <c r="G200" s="176" t="s">
        <v>164</v>
      </c>
      <c r="H200" s="177">
        <v>2</v>
      </c>
      <c r="I200" s="178"/>
      <c r="J200" s="177">
        <f>ROUND((ROUND(I200,2))*(ROUND(H200,2)),2)</f>
        <v>0</v>
      </c>
      <c r="K200" s="175" t="s">
        <v>150</v>
      </c>
      <c r="L200" s="39"/>
      <c r="M200" s="179" t="s">
        <v>18</v>
      </c>
      <c r="N200" s="180" t="s">
        <v>45</v>
      </c>
      <c r="O200" s="64"/>
      <c r="P200" s="181">
        <f>O200*H200</f>
        <v>0</v>
      </c>
      <c r="Q200" s="181">
        <v>0</v>
      </c>
      <c r="R200" s="181">
        <f>Q200*H200</f>
        <v>0</v>
      </c>
      <c r="S200" s="181">
        <v>2.5000000000000001E-2</v>
      </c>
      <c r="T200" s="182">
        <f>S200*H200</f>
        <v>0.05</v>
      </c>
      <c r="U200" s="34"/>
      <c r="V200" s="34"/>
      <c r="W200" s="34"/>
      <c r="X200" s="34"/>
      <c r="Y200" s="34"/>
      <c r="Z200" s="34"/>
      <c r="AA200" s="34"/>
      <c r="AB200" s="34"/>
      <c r="AC200" s="34"/>
      <c r="AD200" s="34"/>
      <c r="AE200" s="34"/>
      <c r="AR200" s="183" t="s">
        <v>151</v>
      </c>
      <c r="AT200" s="183" t="s">
        <v>146</v>
      </c>
      <c r="AU200" s="183" t="s">
        <v>84</v>
      </c>
      <c r="AY200" s="17" t="s">
        <v>143</v>
      </c>
      <c r="BE200" s="184">
        <f>IF(N200="základní",J200,0)</f>
        <v>0</v>
      </c>
      <c r="BF200" s="184">
        <f>IF(N200="snížená",J200,0)</f>
        <v>0</v>
      </c>
      <c r="BG200" s="184">
        <f>IF(N200="zákl. přenesená",J200,0)</f>
        <v>0</v>
      </c>
      <c r="BH200" s="184">
        <f>IF(N200="sníž. přenesená",J200,0)</f>
        <v>0</v>
      </c>
      <c r="BI200" s="184">
        <f>IF(N200="nulová",J200,0)</f>
        <v>0</v>
      </c>
      <c r="BJ200" s="17" t="s">
        <v>82</v>
      </c>
      <c r="BK200" s="184">
        <f>ROUND((ROUND(I200,2))*(ROUND(H200,2)),2)</f>
        <v>0</v>
      </c>
      <c r="BL200" s="17" t="s">
        <v>151</v>
      </c>
      <c r="BM200" s="183" t="s">
        <v>309</v>
      </c>
    </row>
    <row r="201" spans="1:65" s="2" customFormat="1">
      <c r="A201" s="34"/>
      <c r="B201" s="35"/>
      <c r="C201" s="36"/>
      <c r="D201" s="185" t="s">
        <v>153</v>
      </c>
      <c r="E201" s="36"/>
      <c r="F201" s="186" t="s">
        <v>310</v>
      </c>
      <c r="G201" s="36"/>
      <c r="H201" s="36"/>
      <c r="I201" s="187"/>
      <c r="J201" s="36"/>
      <c r="K201" s="36"/>
      <c r="L201" s="39"/>
      <c r="M201" s="188"/>
      <c r="N201" s="189"/>
      <c r="O201" s="64"/>
      <c r="P201" s="64"/>
      <c r="Q201" s="64"/>
      <c r="R201" s="64"/>
      <c r="S201" s="64"/>
      <c r="T201" s="65"/>
      <c r="U201" s="34"/>
      <c r="V201" s="34"/>
      <c r="W201" s="34"/>
      <c r="X201" s="34"/>
      <c r="Y201" s="34"/>
      <c r="Z201" s="34"/>
      <c r="AA201" s="34"/>
      <c r="AB201" s="34"/>
      <c r="AC201" s="34"/>
      <c r="AD201" s="34"/>
      <c r="AE201" s="34"/>
      <c r="AT201" s="17" t="s">
        <v>153</v>
      </c>
      <c r="AU201" s="17" t="s">
        <v>84</v>
      </c>
    </row>
    <row r="202" spans="1:65" s="13" customFormat="1">
      <c r="B202" s="199"/>
      <c r="C202" s="200"/>
      <c r="D202" s="201" t="s">
        <v>160</v>
      </c>
      <c r="E202" s="202" t="s">
        <v>18</v>
      </c>
      <c r="F202" s="203" t="s">
        <v>167</v>
      </c>
      <c r="G202" s="200"/>
      <c r="H202" s="204">
        <v>1</v>
      </c>
      <c r="I202" s="205"/>
      <c r="J202" s="200"/>
      <c r="K202" s="200"/>
      <c r="L202" s="206"/>
      <c r="M202" s="207"/>
      <c r="N202" s="208"/>
      <c r="O202" s="208"/>
      <c r="P202" s="208"/>
      <c r="Q202" s="208"/>
      <c r="R202" s="208"/>
      <c r="S202" s="208"/>
      <c r="T202" s="209"/>
      <c r="AT202" s="210" t="s">
        <v>160</v>
      </c>
      <c r="AU202" s="210" t="s">
        <v>84</v>
      </c>
      <c r="AV202" s="13" t="s">
        <v>84</v>
      </c>
      <c r="AW202" s="13" t="s">
        <v>36</v>
      </c>
      <c r="AX202" s="13" t="s">
        <v>74</v>
      </c>
      <c r="AY202" s="210" t="s">
        <v>143</v>
      </c>
    </row>
    <row r="203" spans="1:65" s="13" customFormat="1">
      <c r="B203" s="199"/>
      <c r="C203" s="200"/>
      <c r="D203" s="201" t="s">
        <v>160</v>
      </c>
      <c r="E203" s="202" t="s">
        <v>18</v>
      </c>
      <c r="F203" s="203" t="s">
        <v>168</v>
      </c>
      <c r="G203" s="200"/>
      <c r="H203" s="204">
        <v>1</v>
      </c>
      <c r="I203" s="205"/>
      <c r="J203" s="200"/>
      <c r="K203" s="200"/>
      <c r="L203" s="206"/>
      <c r="M203" s="207"/>
      <c r="N203" s="208"/>
      <c r="O203" s="208"/>
      <c r="P203" s="208"/>
      <c r="Q203" s="208"/>
      <c r="R203" s="208"/>
      <c r="S203" s="208"/>
      <c r="T203" s="209"/>
      <c r="AT203" s="210" t="s">
        <v>160</v>
      </c>
      <c r="AU203" s="210" t="s">
        <v>84</v>
      </c>
      <c r="AV203" s="13" t="s">
        <v>84</v>
      </c>
      <c r="AW203" s="13" t="s">
        <v>36</v>
      </c>
      <c r="AX203" s="13" t="s">
        <v>74</v>
      </c>
      <c r="AY203" s="210" t="s">
        <v>143</v>
      </c>
    </row>
    <row r="204" spans="1:65" s="14" customFormat="1">
      <c r="B204" s="211"/>
      <c r="C204" s="212"/>
      <c r="D204" s="201" t="s">
        <v>160</v>
      </c>
      <c r="E204" s="213" t="s">
        <v>18</v>
      </c>
      <c r="F204" s="214" t="s">
        <v>169</v>
      </c>
      <c r="G204" s="212"/>
      <c r="H204" s="215">
        <v>2</v>
      </c>
      <c r="I204" s="216"/>
      <c r="J204" s="212"/>
      <c r="K204" s="212"/>
      <c r="L204" s="217"/>
      <c r="M204" s="218"/>
      <c r="N204" s="219"/>
      <c r="O204" s="219"/>
      <c r="P204" s="219"/>
      <c r="Q204" s="219"/>
      <c r="R204" s="219"/>
      <c r="S204" s="219"/>
      <c r="T204" s="220"/>
      <c r="AT204" s="221" t="s">
        <v>160</v>
      </c>
      <c r="AU204" s="221" t="s">
        <v>84</v>
      </c>
      <c r="AV204" s="14" t="s">
        <v>151</v>
      </c>
      <c r="AW204" s="14" t="s">
        <v>36</v>
      </c>
      <c r="AX204" s="14" t="s">
        <v>82</v>
      </c>
      <c r="AY204" s="221" t="s">
        <v>143</v>
      </c>
    </row>
    <row r="205" spans="1:65" s="2" customFormat="1" ht="55.5" customHeight="1">
      <c r="A205" s="34"/>
      <c r="B205" s="35"/>
      <c r="C205" s="173" t="s">
        <v>311</v>
      </c>
      <c r="D205" s="173" t="s">
        <v>146</v>
      </c>
      <c r="E205" s="174" t="s">
        <v>312</v>
      </c>
      <c r="F205" s="175" t="s">
        <v>313</v>
      </c>
      <c r="G205" s="176" t="s">
        <v>164</v>
      </c>
      <c r="H205" s="177">
        <v>7</v>
      </c>
      <c r="I205" s="178"/>
      <c r="J205" s="177">
        <f>ROUND((ROUND(I205,2))*(ROUND(H205,2)),2)</f>
        <v>0</v>
      </c>
      <c r="K205" s="175" t="s">
        <v>150</v>
      </c>
      <c r="L205" s="39"/>
      <c r="M205" s="179" t="s">
        <v>18</v>
      </c>
      <c r="N205" s="180" t="s">
        <v>45</v>
      </c>
      <c r="O205" s="64"/>
      <c r="P205" s="181">
        <f>O205*H205</f>
        <v>0</v>
      </c>
      <c r="Q205" s="181">
        <v>0</v>
      </c>
      <c r="R205" s="181">
        <f>Q205*H205</f>
        <v>0</v>
      </c>
      <c r="S205" s="181">
        <v>6.9000000000000006E-2</v>
      </c>
      <c r="T205" s="182">
        <f>S205*H205</f>
        <v>0.48300000000000004</v>
      </c>
      <c r="U205" s="34"/>
      <c r="V205" s="34"/>
      <c r="W205" s="34"/>
      <c r="X205" s="34"/>
      <c r="Y205" s="34"/>
      <c r="Z205" s="34"/>
      <c r="AA205" s="34"/>
      <c r="AB205" s="34"/>
      <c r="AC205" s="34"/>
      <c r="AD205" s="34"/>
      <c r="AE205" s="34"/>
      <c r="AR205" s="183" t="s">
        <v>151</v>
      </c>
      <c r="AT205" s="183" t="s">
        <v>146</v>
      </c>
      <c r="AU205" s="183" t="s">
        <v>84</v>
      </c>
      <c r="AY205" s="17" t="s">
        <v>143</v>
      </c>
      <c r="BE205" s="184">
        <f>IF(N205="základní",J205,0)</f>
        <v>0</v>
      </c>
      <c r="BF205" s="184">
        <f>IF(N205="snížená",J205,0)</f>
        <v>0</v>
      </c>
      <c r="BG205" s="184">
        <f>IF(N205="zákl. přenesená",J205,0)</f>
        <v>0</v>
      </c>
      <c r="BH205" s="184">
        <f>IF(N205="sníž. přenesená",J205,0)</f>
        <v>0</v>
      </c>
      <c r="BI205" s="184">
        <f>IF(N205="nulová",J205,0)</f>
        <v>0</v>
      </c>
      <c r="BJ205" s="17" t="s">
        <v>82</v>
      </c>
      <c r="BK205" s="184">
        <f>ROUND((ROUND(I205,2))*(ROUND(H205,2)),2)</f>
        <v>0</v>
      </c>
      <c r="BL205" s="17" t="s">
        <v>151</v>
      </c>
      <c r="BM205" s="183" t="s">
        <v>314</v>
      </c>
    </row>
    <row r="206" spans="1:65" s="2" customFormat="1">
      <c r="A206" s="34"/>
      <c r="B206" s="35"/>
      <c r="C206" s="36"/>
      <c r="D206" s="185" t="s">
        <v>153</v>
      </c>
      <c r="E206" s="36"/>
      <c r="F206" s="186" t="s">
        <v>315</v>
      </c>
      <c r="G206" s="36"/>
      <c r="H206" s="36"/>
      <c r="I206" s="187"/>
      <c r="J206" s="36"/>
      <c r="K206" s="36"/>
      <c r="L206" s="39"/>
      <c r="M206" s="188"/>
      <c r="N206" s="189"/>
      <c r="O206" s="64"/>
      <c r="P206" s="64"/>
      <c r="Q206" s="64"/>
      <c r="R206" s="64"/>
      <c r="S206" s="64"/>
      <c r="T206" s="65"/>
      <c r="U206" s="34"/>
      <c r="V206" s="34"/>
      <c r="W206" s="34"/>
      <c r="X206" s="34"/>
      <c r="Y206" s="34"/>
      <c r="Z206" s="34"/>
      <c r="AA206" s="34"/>
      <c r="AB206" s="34"/>
      <c r="AC206" s="34"/>
      <c r="AD206" s="34"/>
      <c r="AE206" s="34"/>
      <c r="AT206" s="17" t="s">
        <v>153</v>
      </c>
      <c r="AU206" s="17" t="s">
        <v>84</v>
      </c>
    </row>
    <row r="207" spans="1:65" s="13" customFormat="1">
      <c r="B207" s="199"/>
      <c r="C207" s="200"/>
      <c r="D207" s="201" t="s">
        <v>160</v>
      </c>
      <c r="E207" s="202" t="s">
        <v>18</v>
      </c>
      <c r="F207" s="203" t="s">
        <v>175</v>
      </c>
      <c r="G207" s="200"/>
      <c r="H207" s="204">
        <v>7</v>
      </c>
      <c r="I207" s="205"/>
      <c r="J207" s="200"/>
      <c r="K207" s="200"/>
      <c r="L207" s="206"/>
      <c r="M207" s="207"/>
      <c r="N207" s="208"/>
      <c r="O207" s="208"/>
      <c r="P207" s="208"/>
      <c r="Q207" s="208"/>
      <c r="R207" s="208"/>
      <c r="S207" s="208"/>
      <c r="T207" s="209"/>
      <c r="AT207" s="210" t="s">
        <v>160</v>
      </c>
      <c r="AU207" s="210" t="s">
        <v>84</v>
      </c>
      <c r="AV207" s="13" t="s">
        <v>84</v>
      </c>
      <c r="AW207" s="13" t="s">
        <v>36</v>
      </c>
      <c r="AX207" s="13" t="s">
        <v>82</v>
      </c>
      <c r="AY207" s="210" t="s">
        <v>143</v>
      </c>
    </row>
    <row r="208" spans="1:65" s="2" customFormat="1" ht="55.5" customHeight="1">
      <c r="A208" s="34"/>
      <c r="B208" s="35"/>
      <c r="C208" s="173" t="s">
        <v>316</v>
      </c>
      <c r="D208" s="173" t="s">
        <v>146</v>
      </c>
      <c r="E208" s="174" t="s">
        <v>317</v>
      </c>
      <c r="F208" s="175" t="s">
        <v>318</v>
      </c>
      <c r="G208" s="176" t="s">
        <v>164</v>
      </c>
      <c r="H208" s="177">
        <v>7</v>
      </c>
      <c r="I208" s="178"/>
      <c r="J208" s="177">
        <f>ROUND((ROUND(I208,2))*(ROUND(H208,2)),2)</f>
        <v>0</v>
      </c>
      <c r="K208" s="175" t="s">
        <v>150</v>
      </c>
      <c r="L208" s="39"/>
      <c r="M208" s="179" t="s">
        <v>18</v>
      </c>
      <c r="N208" s="180" t="s">
        <v>45</v>
      </c>
      <c r="O208" s="64"/>
      <c r="P208" s="181">
        <f>O208*H208</f>
        <v>0</v>
      </c>
      <c r="Q208" s="181">
        <v>0</v>
      </c>
      <c r="R208" s="181">
        <f>Q208*H208</f>
        <v>0</v>
      </c>
      <c r="S208" s="181">
        <v>0.13800000000000001</v>
      </c>
      <c r="T208" s="182">
        <f>S208*H208</f>
        <v>0.96600000000000008</v>
      </c>
      <c r="U208" s="34"/>
      <c r="V208" s="34"/>
      <c r="W208" s="34"/>
      <c r="X208" s="34"/>
      <c r="Y208" s="34"/>
      <c r="Z208" s="34"/>
      <c r="AA208" s="34"/>
      <c r="AB208" s="34"/>
      <c r="AC208" s="34"/>
      <c r="AD208" s="34"/>
      <c r="AE208" s="34"/>
      <c r="AR208" s="183" t="s">
        <v>151</v>
      </c>
      <c r="AT208" s="183" t="s">
        <v>146</v>
      </c>
      <c r="AU208" s="183" t="s">
        <v>84</v>
      </c>
      <c r="AY208" s="17" t="s">
        <v>143</v>
      </c>
      <c r="BE208" s="184">
        <f>IF(N208="základní",J208,0)</f>
        <v>0</v>
      </c>
      <c r="BF208" s="184">
        <f>IF(N208="snížená",J208,0)</f>
        <v>0</v>
      </c>
      <c r="BG208" s="184">
        <f>IF(N208="zákl. přenesená",J208,0)</f>
        <v>0</v>
      </c>
      <c r="BH208" s="184">
        <f>IF(N208="sníž. přenesená",J208,0)</f>
        <v>0</v>
      </c>
      <c r="BI208" s="184">
        <f>IF(N208="nulová",J208,0)</f>
        <v>0</v>
      </c>
      <c r="BJ208" s="17" t="s">
        <v>82</v>
      </c>
      <c r="BK208" s="184">
        <f>ROUND((ROUND(I208,2))*(ROUND(H208,2)),2)</f>
        <v>0</v>
      </c>
      <c r="BL208" s="17" t="s">
        <v>151</v>
      </c>
      <c r="BM208" s="183" t="s">
        <v>319</v>
      </c>
    </row>
    <row r="209" spans="1:65" s="2" customFormat="1">
      <c r="A209" s="34"/>
      <c r="B209" s="35"/>
      <c r="C209" s="36"/>
      <c r="D209" s="185" t="s">
        <v>153</v>
      </c>
      <c r="E209" s="36"/>
      <c r="F209" s="186" t="s">
        <v>320</v>
      </c>
      <c r="G209" s="36"/>
      <c r="H209" s="36"/>
      <c r="I209" s="187"/>
      <c r="J209" s="36"/>
      <c r="K209" s="36"/>
      <c r="L209" s="39"/>
      <c r="M209" s="188"/>
      <c r="N209" s="189"/>
      <c r="O209" s="64"/>
      <c r="P209" s="64"/>
      <c r="Q209" s="64"/>
      <c r="R209" s="64"/>
      <c r="S209" s="64"/>
      <c r="T209" s="65"/>
      <c r="U209" s="34"/>
      <c r="V209" s="34"/>
      <c r="W209" s="34"/>
      <c r="X209" s="34"/>
      <c r="Y209" s="34"/>
      <c r="Z209" s="34"/>
      <c r="AA209" s="34"/>
      <c r="AB209" s="34"/>
      <c r="AC209" s="34"/>
      <c r="AD209" s="34"/>
      <c r="AE209" s="34"/>
      <c r="AT209" s="17" t="s">
        <v>153</v>
      </c>
      <c r="AU209" s="17" t="s">
        <v>84</v>
      </c>
    </row>
    <row r="210" spans="1:65" s="13" customFormat="1">
      <c r="B210" s="199"/>
      <c r="C210" s="200"/>
      <c r="D210" s="201" t="s">
        <v>160</v>
      </c>
      <c r="E210" s="202" t="s">
        <v>18</v>
      </c>
      <c r="F210" s="203" t="s">
        <v>174</v>
      </c>
      <c r="G210" s="200"/>
      <c r="H210" s="204">
        <v>4</v>
      </c>
      <c r="I210" s="205"/>
      <c r="J210" s="200"/>
      <c r="K210" s="200"/>
      <c r="L210" s="206"/>
      <c r="M210" s="207"/>
      <c r="N210" s="208"/>
      <c r="O210" s="208"/>
      <c r="P210" s="208"/>
      <c r="Q210" s="208"/>
      <c r="R210" s="208"/>
      <c r="S210" s="208"/>
      <c r="T210" s="209"/>
      <c r="AT210" s="210" t="s">
        <v>160</v>
      </c>
      <c r="AU210" s="210" t="s">
        <v>84</v>
      </c>
      <c r="AV210" s="13" t="s">
        <v>84</v>
      </c>
      <c r="AW210" s="13" t="s">
        <v>36</v>
      </c>
      <c r="AX210" s="13" t="s">
        <v>74</v>
      </c>
      <c r="AY210" s="210" t="s">
        <v>143</v>
      </c>
    </row>
    <row r="211" spans="1:65" s="13" customFormat="1">
      <c r="B211" s="199"/>
      <c r="C211" s="200"/>
      <c r="D211" s="201" t="s">
        <v>160</v>
      </c>
      <c r="E211" s="202" t="s">
        <v>18</v>
      </c>
      <c r="F211" s="203" t="s">
        <v>176</v>
      </c>
      <c r="G211" s="200"/>
      <c r="H211" s="204">
        <v>3</v>
      </c>
      <c r="I211" s="205"/>
      <c r="J211" s="200"/>
      <c r="K211" s="200"/>
      <c r="L211" s="206"/>
      <c r="M211" s="207"/>
      <c r="N211" s="208"/>
      <c r="O211" s="208"/>
      <c r="P211" s="208"/>
      <c r="Q211" s="208"/>
      <c r="R211" s="208"/>
      <c r="S211" s="208"/>
      <c r="T211" s="209"/>
      <c r="AT211" s="210" t="s">
        <v>160</v>
      </c>
      <c r="AU211" s="210" t="s">
        <v>84</v>
      </c>
      <c r="AV211" s="13" t="s">
        <v>84</v>
      </c>
      <c r="AW211" s="13" t="s">
        <v>36</v>
      </c>
      <c r="AX211" s="13" t="s">
        <v>74</v>
      </c>
      <c r="AY211" s="210" t="s">
        <v>143</v>
      </c>
    </row>
    <row r="212" spans="1:65" s="14" customFormat="1">
      <c r="B212" s="211"/>
      <c r="C212" s="212"/>
      <c r="D212" s="201" t="s">
        <v>160</v>
      </c>
      <c r="E212" s="213" t="s">
        <v>18</v>
      </c>
      <c r="F212" s="214" t="s">
        <v>169</v>
      </c>
      <c r="G212" s="212"/>
      <c r="H212" s="215">
        <v>7</v>
      </c>
      <c r="I212" s="216"/>
      <c r="J212" s="212"/>
      <c r="K212" s="212"/>
      <c r="L212" s="217"/>
      <c r="M212" s="218"/>
      <c r="N212" s="219"/>
      <c r="O212" s="219"/>
      <c r="P212" s="219"/>
      <c r="Q212" s="219"/>
      <c r="R212" s="219"/>
      <c r="S212" s="219"/>
      <c r="T212" s="220"/>
      <c r="AT212" s="221" t="s">
        <v>160</v>
      </c>
      <c r="AU212" s="221" t="s">
        <v>84</v>
      </c>
      <c r="AV212" s="14" t="s">
        <v>151</v>
      </c>
      <c r="AW212" s="14" t="s">
        <v>36</v>
      </c>
      <c r="AX212" s="14" t="s">
        <v>82</v>
      </c>
      <c r="AY212" s="221" t="s">
        <v>143</v>
      </c>
    </row>
    <row r="213" spans="1:65" s="2" customFormat="1" ht="49.15" customHeight="1">
      <c r="A213" s="34"/>
      <c r="B213" s="35"/>
      <c r="C213" s="173" t="s">
        <v>321</v>
      </c>
      <c r="D213" s="173" t="s">
        <v>146</v>
      </c>
      <c r="E213" s="174" t="s">
        <v>322</v>
      </c>
      <c r="F213" s="175" t="s">
        <v>323</v>
      </c>
      <c r="G213" s="176" t="s">
        <v>324</v>
      </c>
      <c r="H213" s="177">
        <v>1.21</v>
      </c>
      <c r="I213" s="178"/>
      <c r="J213" s="177">
        <f>ROUND((ROUND(I213,2))*(ROUND(H213,2)),2)</f>
        <v>0</v>
      </c>
      <c r="K213" s="175" t="s">
        <v>150</v>
      </c>
      <c r="L213" s="39"/>
      <c r="M213" s="179" t="s">
        <v>18</v>
      </c>
      <c r="N213" s="180" t="s">
        <v>45</v>
      </c>
      <c r="O213" s="64"/>
      <c r="P213" s="181">
        <f>O213*H213</f>
        <v>0</v>
      </c>
      <c r="Q213" s="181">
        <v>0</v>
      </c>
      <c r="R213" s="181">
        <f>Q213*H213</f>
        <v>0</v>
      </c>
      <c r="S213" s="181">
        <v>1.95</v>
      </c>
      <c r="T213" s="182">
        <f>S213*H213</f>
        <v>2.3594999999999997</v>
      </c>
      <c r="U213" s="34"/>
      <c r="V213" s="34"/>
      <c r="W213" s="34"/>
      <c r="X213" s="34"/>
      <c r="Y213" s="34"/>
      <c r="Z213" s="34"/>
      <c r="AA213" s="34"/>
      <c r="AB213" s="34"/>
      <c r="AC213" s="34"/>
      <c r="AD213" s="34"/>
      <c r="AE213" s="34"/>
      <c r="AR213" s="183" t="s">
        <v>151</v>
      </c>
      <c r="AT213" s="183" t="s">
        <v>146</v>
      </c>
      <c r="AU213" s="183" t="s">
        <v>84</v>
      </c>
      <c r="AY213" s="17" t="s">
        <v>143</v>
      </c>
      <c r="BE213" s="184">
        <f>IF(N213="základní",J213,0)</f>
        <v>0</v>
      </c>
      <c r="BF213" s="184">
        <f>IF(N213="snížená",J213,0)</f>
        <v>0</v>
      </c>
      <c r="BG213" s="184">
        <f>IF(N213="zákl. přenesená",J213,0)</f>
        <v>0</v>
      </c>
      <c r="BH213" s="184">
        <f>IF(N213="sníž. přenesená",J213,0)</f>
        <v>0</v>
      </c>
      <c r="BI213" s="184">
        <f>IF(N213="nulová",J213,0)</f>
        <v>0</v>
      </c>
      <c r="BJ213" s="17" t="s">
        <v>82</v>
      </c>
      <c r="BK213" s="184">
        <f>ROUND((ROUND(I213,2))*(ROUND(H213,2)),2)</f>
        <v>0</v>
      </c>
      <c r="BL213" s="17" t="s">
        <v>151</v>
      </c>
      <c r="BM213" s="183" t="s">
        <v>325</v>
      </c>
    </row>
    <row r="214" spans="1:65" s="2" customFormat="1">
      <c r="A214" s="34"/>
      <c r="B214" s="35"/>
      <c r="C214" s="36"/>
      <c r="D214" s="185" t="s">
        <v>153</v>
      </c>
      <c r="E214" s="36"/>
      <c r="F214" s="186" t="s">
        <v>326</v>
      </c>
      <c r="G214" s="36"/>
      <c r="H214" s="36"/>
      <c r="I214" s="187"/>
      <c r="J214" s="36"/>
      <c r="K214" s="36"/>
      <c r="L214" s="39"/>
      <c r="M214" s="188"/>
      <c r="N214" s="189"/>
      <c r="O214" s="64"/>
      <c r="P214" s="64"/>
      <c r="Q214" s="64"/>
      <c r="R214" s="64"/>
      <c r="S214" s="64"/>
      <c r="T214" s="65"/>
      <c r="U214" s="34"/>
      <c r="V214" s="34"/>
      <c r="W214" s="34"/>
      <c r="X214" s="34"/>
      <c r="Y214" s="34"/>
      <c r="Z214" s="34"/>
      <c r="AA214" s="34"/>
      <c r="AB214" s="34"/>
      <c r="AC214" s="34"/>
      <c r="AD214" s="34"/>
      <c r="AE214" s="34"/>
      <c r="AT214" s="17" t="s">
        <v>153</v>
      </c>
      <c r="AU214" s="17" t="s">
        <v>84</v>
      </c>
    </row>
    <row r="215" spans="1:65" s="13" customFormat="1">
      <c r="B215" s="199"/>
      <c r="C215" s="200"/>
      <c r="D215" s="201" t="s">
        <v>160</v>
      </c>
      <c r="E215" s="202" t="s">
        <v>18</v>
      </c>
      <c r="F215" s="203" t="s">
        <v>327</v>
      </c>
      <c r="G215" s="200"/>
      <c r="H215" s="204">
        <v>0.5</v>
      </c>
      <c r="I215" s="205"/>
      <c r="J215" s="200"/>
      <c r="K215" s="200"/>
      <c r="L215" s="206"/>
      <c r="M215" s="207"/>
      <c r="N215" s="208"/>
      <c r="O215" s="208"/>
      <c r="P215" s="208"/>
      <c r="Q215" s="208"/>
      <c r="R215" s="208"/>
      <c r="S215" s="208"/>
      <c r="T215" s="209"/>
      <c r="AT215" s="210" t="s">
        <v>160</v>
      </c>
      <c r="AU215" s="210" t="s">
        <v>84</v>
      </c>
      <c r="AV215" s="13" t="s">
        <v>84</v>
      </c>
      <c r="AW215" s="13" t="s">
        <v>36</v>
      </c>
      <c r="AX215" s="13" t="s">
        <v>74</v>
      </c>
      <c r="AY215" s="210" t="s">
        <v>143</v>
      </c>
    </row>
    <row r="216" spans="1:65" s="13" customFormat="1">
      <c r="B216" s="199"/>
      <c r="C216" s="200"/>
      <c r="D216" s="201" t="s">
        <v>160</v>
      </c>
      <c r="E216" s="202" t="s">
        <v>18</v>
      </c>
      <c r="F216" s="203" t="s">
        <v>328</v>
      </c>
      <c r="G216" s="200"/>
      <c r="H216" s="204">
        <v>0.41</v>
      </c>
      <c r="I216" s="205"/>
      <c r="J216" s="200"/>
      <c r="K216" s="200"/>
      <c r="L216" s="206"/>
      <c r="M216" s="207"/>
      <c r="N216" s="208"/>
      <c r="O216" s="208"/>
      <c r="P216" s="208"/>
      <c r="Q216" s="208"/>
      <c r="R216" s="208"/>
      <c r="S216" s="208"/>
      <c r="T216" s="209"/>
      <c r="AT216" s="210" t="s">
        <v>160</v>
      </c>
      <c r="AU216" s="210" t="s">
        <v>84</v>
      </c>
      <c r="AV216" s="13" t="s">
        <v>84</v>
      </c>
      <c r="AW216" s="13" t="s">
        <v>36</v>
      </c>
      <c r="AX216" s="13" t="s">
        <v>74</v>
      </c>
      <c r="AY216" s="210" t="s">
        <v>143</v>
      </c>
    </row>
    <row r="217" spans="1:65" s="13" customFormat="1">
      <c r="B217" s="199"/>
      <c r="C217" s="200"/>
      <c r="D217" s="201" t="s">
        <v>160</v>
      </c>
      <c r="E217" s="202" t="s">
        <v>18</v>
      </c>
      <c r="F217" s="203" t="s">
        <v>329</v>
      </c>
      <c r="G217" s="200"/>
      <c r="H217" s="204">
        <v>0.3</v>
      </c>
      <c r="I217" s="205"/>
      <c r="J217" s="200"/>
      <c r="K217" s="200"/>
      <c r="L217" s="206"/>
      <c r="M217" s="207"/>
      <c r="N217" s="208"/>
      <c r="O217" s="208"/>
      <c r="P217" s="208"/>
      <c r="Q217" s="208"/>
      <c r="R217" s="208"/>
      <c r="S217" s="208"/>
      <c r="T217" s="209"/>
      <c r="AT217" s="210" t="s">
        <v>160</v>
      </c>
      <c r="AU217" s="210" t="s">
        <v>84</v>
      </c>
      <c r="AV217" s="13" t="s">
        <v>84</v>
      </c>
      <c r="AW217" s="13" t="s">
        <v>36</v>
      </c>
      <c r="AX217" s="13" t="s">
        <v>74</v>
      </c>
      <c r="AY217" s="210" t="s">
        <v>143</v>
      </c>
    </row>
    <row r="218" spans="1:65" s="14" customFormat="1">
      <c r="B218" s="211"/>
      <c r="C218" s="212"/>
      <c r="D218" s="201" t="s">
        <v>160</v>
      </c>
      <c r="E218" s="213" t="s">
        <v>18</v>
      </c>
      <c r="F218" s="214" t="s">
        <v>169</v>
      </c>
      <c r="G218" s="212"/>
      <c r="H218" s="215">
        <v>1.21</v>
      </c>
      <c r="I218" s="216"/>
      <c r="J218" s="212"/>
      <c r="K218" s="212"/>
      <c r="L218" s="217"/>
      <c r="M218" s="218"/>
      <c r="N218" s="219"/>
      <c r="O218" s="219"/>
      <c r="P218" s="219"/>
      <c r="Q218" s="219"/>
      <c r="R218" s="219"/>
      <c r="S218" s="219"/>
      <c r="T218" s="220"/>
      <c r="AT218" s="221" t="s">
        <v>160</v>
      </c>
      <c r="AU218" s="221" t="s">
        <v>84</v>
      </c>
      <c r="AV218" s="14" t="s">
        <v>151</v>
      </c>
      <c r="AW218" s="14" t="s">
        <v>36</v>
      </c>
      <c r="AX218" s="14" t="s">
        <v>82</v>
      </c>
      <c r="AY218" s="221" t="s">
        <v>143</v>
      </c>
    </row>
    <row r="219" spans="1:65" s="2" customFormat="1" ht="44.25" customHeight="1">
      <c r="A219" s="34"/>
      <c r="B219" s="35"/>
      <c r="C219" s="173" t="s">
        <v>330</v>
      </c>
      <c r="D219" s="173" t="s">
        <v>146</v>
      </c>
      <c r="E219" s="174" t="s">
        <v>331</v>
      </c>
      <c r="F219" s="175" t="s">
        <v>332</v>
      </c>
      <c r="G219" s="176" t="s">
        <v>272</v>
      </c>
      <c r="H219" s="177">
        <v>0.45</v>
      </c>
      <c r="I219" s="178"/>
      <c r="J219" s="177">
        <f>ROUND((ROUND(I219,2))*(ROUND(H219,2)),2)</f>
        <v>0</v>
      </c>
      <c r="K219" s="175" t="s">
        <v>150</v>
      </c>
      <c r="L219" s="39"/>
      <c r="M219" s="179" t="s">
        <v>18</v>
      </c>
      <c r="N219" s="180" t="s">
        <v>45</v>
      </c>
      <c r="O219" s="64"/>
      <c r="P219" s="181">
        <f>O219*H219</f>
        <v>0</v>
      </c>
      <c r="Q219" s="181">
        <v>1.0499999999999999E-3</v>
      </c>
      <c r="R219" s="181">
        <f>Q219*H219</f>
        <v>4.7249999999999999E-4</v>
      </c>
      <c r="S219" s="181">
        <v>6.1999999999999998E-3</v>
      </c>
      <c r="T219" s="182">
        <f>S219*H219</f>
        <v>2.7899999999999999E-3</v>
      </c>
      <c r="U219" s="34"/>
      <c r="V219" s="34"/>
      <c r="W219" s="34"/>
      <c r="X219" s="34"/>
      <c r="Y219" s="34"/>
      <c r="Z219" s="34"/>
      <c r="AA219" s="34"/>
      <c r="AB219" s="34"/>
      <c r="AC219" s="34"/>
      <c r="AD219" s="34"/>
      <c r="AE219" s="34"/>
      <c r="AR219" s="183" t="s">
        <v>151</v>
      </c>
      <c r="AT219" s="183" t="s">
        <v>146</v>
      </c>
      <c r="AU219" s="183" t="s">
        <v>84</v>
      </c>
      <c r="AY219" s="17" t="s">
        <v>143</v>
      </c>
      <c r="BE219" s="184">
        <f>IF(N219="základní",J219,0)</f>
        <v>0</v>
      </c>
      <c r="BF219" s="184">
        <f>IF(N219="snížená",J219,0)</f>
        <v>0</v>
      </c>
      <c r="BG219" s="184">
        <f>IF(N219="zákl. přenesená",J219,0)</f>
        <v>0</v>
      </c>
      <c r="BH219" s="184">
        <f>IF(N219="sníž. přenesená",J219,0)</f>
        <v>0</v>
      </c>
      <c r="BI219" s="184">
        <f>IF(N219="nulová",J219,0)</f>
        <v>0</v>
      </c>
      <c r="BJ219" s="17" t="s">
        <v>82</v>
      </c>
      <c r="BK219" s="184">
        <f>ROUND((ROUND(I219,2))*(ROUND(H219,2)),2)</f>
        <v>0</v>
      </c>
      <c r="BL219" s="17" t="s">
        <v>151</v>
      </c>
      <c r="BM219" s="183" t="s">
        <v>333</v>
      </c>
    </row>
    <row r="220" spans="1:65" s="2" customFormat="1">
      <c r="A220" s="34"/>
      <c r="B220" s="35"/>
      <c r="C220" s="36"/>
      <c r="D220" s="185" t="s">
        <v>153</v>
      </c>
      <c r="E220" s="36"/>
      <c r="F220" s="186" t="s">
        <v>334</v>
      </c>
      <c r="G220" s="36"/>
      <c r="H220" s="36"/>
      <c r="I220" s="187"/>
      <c r="J220" s="36"/>
      <c r="K220" s="36"/>
      <c r="L220" s="39"/>
      <c r="M220" s="188"/>
      <c r="N220" s="189"/>
      <c r="O220" s="64"/>
      <c r="P220" s="64"/>
      <c r="Q220" s="64"/>
      <c r="R220" s="64"/>
      <c r="S220" s="64"/>
      <c r="T220" s="65"/>
      <c r="U220" s="34"/>
      <c r="V220" s="34"/>
      <c r="W220" s="34"/>
      <c r="X220" s="34"/>
      <c r="Y220" s="34"/>
      <c r="Z220" s="34"/>
      <c r="AA220" s="34"/>
      <c r="AB220" s="34"/>
      <c r="AC220" s="34"/>
      <c r="AD220" s="34"/>
      <c r="AE220" s="34"/>
      <c r="AT220" s="17" t="s">
        <v>153</v>
      </c>
      <c r="AU220" s="17" t="s">
        <v>84</v>
      </c>
    </row>
    <row r="221" spans="1:65" s="13" customFormat="1">
      <c r="B221" s="199"/>
      <c r="C221" s="200"/>
      <c r="D221" s="201" t="s">
        <v>160</v>
      </c>
      <c r="E221" s="202" t="s">
        <v>18</v>
      </c>
      <c r="F221" s="203" t="s">
        <v>335</v>
      </c>
      <c r="G221" s="200"/>
      <c r="H221" s="204">
        <v>0.15</v>
      </c>
      <c r="I221" s="205"/>
      <c r="J221" s="200"/>
      <c r="K221" s="200"/>
      <c r="L221" s="206"/>
      <c r="M221" s="207"/>
      <c r="N221" s="208"/>
      <c r="O221" s="208"/>
      <c r="P221" s="208"/>
      <c r="Q221" s="208"/>
      <c r="R221" s="208"/>
      <c r="S221" s="208"/>
      <c r="T221" s="209"/>
      <c r="AT221" s="210" t="s">
        <v>160</v>
      </c>
      <c r="AU221" s="210" t="s">
        <v>84</v>
      </c>
      <c r="AV221" s="13" t="s">
        <v>84</v>
      </c>
      <c r="AW221" s="13" t="s">
        <v>36</v>
      </c>
      <c r="AX221" s="13" t="s">
        <v>74</v>
      </c>
      <c r="AY221" s="210" t="s">
        <v>143</v>
      </c>
    </row>
    <row r="222" spans="1:65" s="13" customFormat="1">
      <c r="B222" s="199"/>
      <c r="C222" s="200"/>
      <c r="D222" s="201" t="s">
        <v>160</v>
      </c>
      <c r="E222" s="202" t="s">
        <v>18</v>
      </c>
      <c r="F222" s="203" t="s">
        <v>336</v>
      </c>
      <c r="G222" s="200"/>
      <c r="H222" s="204">
        <v>0.3</v>
      </c>
      <c r="I222" s="205"/>
      <c r="J222" s="200"/>
      <c r="K222" s="200"/>
      <c r="L222" s="206"/>
      <c r="M222" s="207"/>
      <c r="N222" s="208"/>
      <c r="O222" s="208"/>
      <c r="P222" s="208"/>
      <c r="Q222" s="208"/>
      <c r="R222" s="208"/>
      <c r="S222" s="208"/>
      <c r="T222" s="209"/>
      <c r="AT222" s="210" t="s">
        <v>160</v>
      </c>
      <c r="AU222" s="210" t="s">
        <v>84</v>
      </c>
      <c r="AV222" s="13" t="s">
        <v>84</v>
      </c>
      <c r="AW222" s="13" t="s">
        <v>36</v>
      </c>
      <c r="AX222" s="13" t="s">
        <v>74</v>
      </c>
      <c r="AY222" s="210" t="s">
        <v>143</v>
      </c>
    </row>
    <row r="223" spans="1:65" s="14" customFormat="1">
      <c r="B223" s="211"/>
      <c r="C223" s="212"/>
      <c r="D223" s="201" t="s">
        <v>160</v>
      </c>
      <c r="E223" s="213" t="s">
        <v>18</v>
      </c>
      <c r="F223" s="214" t="s">
        <v>169</v>
      </c>
      <c r="G223" s="212"/>
      <c r="H223" s="215">
        <v>0.45</v>
      </c>
      <c r="I223" s="216"/>
      <c r="J223" s="212"/>
      <c r="K223" s="212"/>
      <c r="L223" s="217"/>
      <c r="M223" s="218"/>
      <c r="N223" s="219"/>
      <c r="O223" s="219"/>
      <c r="P223" s="219"/>
      <c r="Q223" s="219"/>
      <c r="R223" s="219"/>
      <c r="S223" s="219"/>
      <c r="T223" s="220"/>
      <c r="AT223" s="221" t="s">
        <v>160</v>
      </c>
      <c r="AU223" s="221" t="s">
        <v>84</v>
      </c>
      <c r="AV223" s="14" t="s">
        <v>151</v>
      </c>
      <c r="AW223" s="14" t="s">
        <v>36</v>
      </c>
      <c r="AX223" s="14" t="s">
        <v>82</v>
      </c>
      <c r="AY223" s="221" t="s">
        <v>143</v>
      </c>
    </row>
    <row r="224" spans="1:65" s="12" customFormat="1" ht="22.9" customHeight="1">
      <c r="B224" s="157"/>
      <c r="C224" s="158"/>
      <c r="D224" s="159" t="s">
        <v>73</v>
      </c>
      <c r="E224" s="171" t="s">
        <v>337</v>
      </c>
      <c r="F224" s="171" t="s">
        <v>338</v>
      </c>
      <c r="G224" s="158"/>
      <c r="H224" s="158"/>
      <c r="I224" s="161"/>
      <c r="J224" s="172">
        <f>BK224</f>
        <v>0</v>
      </c>
      <c r="K224" s="158"/>
      <c r="L224" s="163"/>
      <c r="M224" s="164"/>
      <c r="N224" s="165"/>
      <c r="O224" s="165"/>
      <c r="P224" s="166">
        <f>SUM(P225:P235)</f>
        <v>0</v>
      </c>
      <c r="Q224" s="165"/>
      <c r="R224" s="166">
        <f>SUM(R225:R235)</f>
        <v>0</v>
      </c>
      <c r="S224" s="165"/>
      <c r="T224" s="167">
        <f>SUM(T225:T235)</f>
        <v>0</v>
      </c>
      <c r="AR224" s="168" t="s">
        <v>82</v>
      </c>
      <c r="AT224" s="169" t="s">
        <v>73</v>
      </c>
      <c r="AU224" s="169" t="s">
        <v>82</v>
      </c>
      <c r="AY224" s="168" t="s">
        <v>143</v>
      </c>
      <c r="BK224" s="170">
        <f>SUM(BK225:BK235)</f>
        <v>0</v>
      </c>
    </row>
    <row r="225" spans="1:65" s="2" customFormat="1" ht="37.9" customHeight="1">
      <c r="A225" s="34"/>
      <c r="B225" s="35"/>
      <c r="C225" s="173" t="s">
        <v>339</v>
      </c>
      <c r="D225" s="173" t="s">
        <v>146</v>
      </c>
      <c r="E225" s="174" t="s">
        <v>340</v>
      </c>
      <c r="F225" s="175" t="s">
        <v>341</v>
      </c>
      <c r="G225" s="176" t="s">
        <v>149</v>
      </c>
      <c r="H225" s="177">
        <v>11.61</v>
      </c>
      <c r="I225" s="178"/>
      <c r="J225" s="177">
        <f>ROUND((ROUND(I225,2))*(ROUND(H225,2)),2)</f>
        <v>0</v>
      </c>
      <c r="K225" s="175" t="s">
        <v>150</v>
      </c>
      <c r="L225" s="39"/>
      <c r="M225" s="179" t="s">
        <v>18</v>
      </c>
      <c r="N225" s="180" t="s">
        <v>45</v>
      </c>
      <c r="O225" s="64"/>
      <c r="P225" s="181">
        <f>O225*H225</f>
        <v>0</v>
      </c>
      <c r="Q225" s="181">
        <v>0</v>
      </c>
      <c r="R225" s="181">
        <f>Q225*H225</f>
        <v>0</v>
      </c>
      <c r="S225" s="181">
        <v>0</v>
      </c>
      <c r="T225" s="182">
        <f>S225*H225</f>
        <v>0</v>
      </c>
      <c r="U225" s="34"/>
      <c r="V225" s="34"/>
      <c r="W225" s="34"/>
      <c r="X225" s="34"/>
      <c r="Y225" s="34"/>
      <c r="Z225" s="34"/>
      <c r="AA225" s="34"/>
      <c r="AB225" s="34"/>
      <c r="AC225" s="34"/>
      <c r="AD225" s="34"/>
      <c r="AE225" s="34"/>
      <c r="AR225" s="183" t="s">
        <v>151</v>
      </c>
      <c r="AT225" s="183" t="s">
        <v>146</v>
      </c>
      <c r="AU225" s="183" t="s">
        <v>84</v>
      </c>
      <c r="AY225" s="17" t="s">
        <v>143</v>
      </c>
      <c r="BE225" s="184">
        <f>IF(N225="základní",J225,0)</f>
        <v>0</v>
      </c>
      <c r="BF225" s="184">
        <f>IF(N225="snížená",J225,0)</f>
        <v>0</v>
      </c>
      <c r="BG225" s="184">
        <f>IF(N225="zákl. přenesená",J225,0)</f>
        <v>0</v>
      </c>
      <c r="BH225" s="184">
        <f>IF(N225="sníž. přenesená",J225,0)</f>
        <v>0</v>
      </c>
      <c r="BI225" s="184">
        <f>IF(N225="nulová",J225,0)</f>
        <v>0</v>
      </c>
      <c r="BJ225" s="17" t="s">
        <v>82</v>
      </c>
      <c r="BK225" s="184">
        <f>ROUND((ROUND(I225,2))*(ROUND(H225,2)),2)</f>
        <v>0</v>
      </c>
      <c r="BL225" s="17" t="s">
        <v>151</v>
      </c>
      <c r="BM225" s="183" t="s">
        <v>342</v>
      </c>
    </row>
    <row r="226" spans="1:65" s="2" customFormat="1">
      <c r="A226" s="34"/>
      <c r="B226" s="35"/>
      <c r="C226" s="36"/>
      <c r="D226" s="185" t="s">
        <v>153</v>
      </c>
      <c r="E226" s="36"/>
      <c r="F226" s="186" t="s">
        <v>343</v>
      </c>
      <c r="G226" s="36"/>
      <c r="H226" s="36"/>
      <c r="I226" s="187"/>
      <c r="J226" s="36"/>
      <c r="K226" s="36"/>
      <c r="L226" s="39"/>
      <c r="M226" s="188"/>
      <c r="N226" s="189"/>
      <c r="O226" s="64"/>
      <c r="P226" s="64"/>
      <c r="Q226" s="64"/>
      <c r="R226" s="64"/>
      <c r="S226" s="64"/>
      <c r="T226" s="65"/>
      <c r="U226" s="34"/>
      <c r="V226" s="34"/>
      <c r="W226" s="34"/>
      <c r="X226" s="34"/>
      <c r="Y226" s="34"/>
      <c r="Z226" s="34"/>
      <c r="AA226" s="34"/>
      <c r="AB226" s="34"/>
      <c r="AC226" s="34"/>
      <c r="AD226" s="34"/>
      <c r="AE226" s="34"/>
      <c r="AT226" s="17" t="s">
        <v>153</v>
      </c>
      <c r="AU226" s="17" t="s">
        <v>84</v>
      </c>
    </row>
    <row r="227" spans="1:65" s="2" customFormat="1" ht="62.65" customHeight="1">
      <c r="A227" s="34"/>
      <c r="B227" s="35"/>
      <c r="C227" s="173" t="s">
        <v>344</v>
      </c>
      <c r="D227" s="173" t="s">
        <v>146</v>
      </c>
      <c r="E227" s="174" t="s">
        <v>345</v>
      </c>
      <c r="F227" s="175" t="s">
        <v>346</v>
      </c>
      <c r="G227" s="176" t="s">
        <v>149</v>
      </c>
      <c r="H227" s="177">
        <v>11.61</v>
      </c>
      <c r="I227" s="178"/>
      <c r="J227" s="177">
        <f>ROUND((ROUND(I227,2))*(ROUND(H227,2)),2)</f>
        <v>0</v>
      </c>
      <c r="K227" s="175" t="s">
        <v>150</v>
      </c>
      <c r="L227" s="39"/>
      <c r="M227" s="179" t="s">
        <v>18</v>
      </c>
      <c r="N227" s="180" t="s">
        <v>45</v>
      </c>
      <c r="O227" s="64"/>
      <c r="P227" s="181">
        <f>O227*H227</f>
        <v>0</v>
      </c>
      <c r="Q227" s="181">
        <v>0</v>
      </c>
      <c r="R227" s="181">
        <f>Q227*H227</f>
        <v>0</v>
      </c>
      <c r="S227" s="181">
        <v>0</v>
      </c>
      <c r="T227" s="182">
        <f>S227*H227</f>
        <v>0</v>
      </c>
      <c r="U227" s="34"/>
      <c r="V227" s="34"/>
      <c r="W227" s="34"/>
      <c r="X227" s="34"/>
      <c r="Y227" s="34"/>
      <c r="Z227" s="34"/>
      <c r="AA227" s="34"/>
      <c r="AB227" s="34"/>
      <c r="AC227" s="34"/>
      <c r="AD227" s="34"/>
      <c r="AE227" s="34"/>
      <c r="AR227" s="183" t="s">
        <v>151</v>
      </c>
      <c r="AT227" s="183" t="s">
        <v>146</v>
      </c>
      <c r="AU227" s="183" t="s">
        <v>84</v>
      </c>
      <c r="AY227" s="17" t="s">
        <v>143</v>
      </c>
      <c r="BE227" s="184">
        <f>IF(N227="základní",J227,0)</f>
        <v>0</v>
      </c>
      <c r="BF227" s="184">
        <f>IF(N227="snížená",J227,0)</f>
        <v>0</v>
      </c>
      <c r="BG227" s="184">
        <f>IF(N227="zákl. přenesená",J227,0)</f>
        <v>0</v>
      </c>
      <c r="BH227" s="184">
        <f>IF(N227="sníž. přenesená",J227,0)</f>
        <v>0</v>
      </c>
      <c r="BI227" s="184">
        <f>IF(N227="nulová",J227,0)</f>
        <v>0</v>
      </c>
      <c r="BJ227" s="17" t="s">
        <v>82</v>
      </c>
      <c r="BK227" s="184">
        <f>ROUND((ROUND(I227,2))*(ROUND(H227,2)),2)</f>
        <v>0</v>
      </c>
      <c r="BL227" s="17" t="s">
        <v>151</v>
      </c>
      <c r="BM227" s="183" t="s">
        <v>347</v>
      </c>
    </row>
    <row r="228" spans="1:65" s="2" customFormat="1">
      <c r="A228" s="34"/>
      <c r="B228" s="35"/>
      <c r="C228" s="36"/>
      <c r="D228" s="185" t="s">
        <v>153</v>
      </c>
      <c r="E228" s="36"/>
      <c r="F228" s="186" t="s">
        <v>348</v>
      </c>
      <c r="G228" s="36"/>
      <c r="H228" s="36"/>
      <c r="I228" s="187"/>
      <c r="J228" s="36"/>
      <c r="K228" s="36"/>
      <c r="L228" s="39"/>
      <c r="M228" s="188"/>
      <c r="N228" s="189"/>
      <c r="O228" s="64"/>
      <c r="P228" s="64"/>
      <c r="Q228" s="64"/>
      <c r="R228" s="64"/>
      <c r="S228" s="64"/>
      <c r="T228" s="65"/>
      <c r="U228" s="34"/>
      <c r="V228" s="34"/>
      <c r="W228" s="34"/>
      <c r="X228" s="34"/>
      <c r="Y228" s="34"/>
      <c r="Z228" s="34"/>
      <c r="AA228" s="34"/>
      <c r="AB228" s="34"/>
      <c r="AC228" s="34"/>
      <c r="AD228" s="34"/>
      <c r="AE228" s="34"/>
      <c r="AT228" s="17" t="s">
        <v>153</v>
      </c>
      <c r="AU228" s="17" t="s">
        <v>84</v>
      </c>
    </row>
    <row r="229" spans="1:65" s="2" customFormat="1" ht="44.25" customHeight="1">
      <c r="A229" s="34"/>
      <c r="B229" s="35"/>
      <c r="C229" s="173" t="s">
        <v>349</v>
      </c>
      <c r="D229" s="173" t="s">
        <v>146</v>
      </c>
      <c r="E229" s="174" t="s">
        <v>350</v>
      </c>
      <c r="F229" s="175" t="s">
        <v>351</v>
      </c>
      <c r="G229" s="176" t="s">
        <v>149</v>
      </c>
      <c r="H229" s="177">
        <v>174.15</v>
      </c>
      <c r="I229" s="178"/>
      <c r="J229" s="177">
        <f>ROUND((ROUND(I229,2))*(ROUND(H229,2)),2)</f>
        <v>0</v>
      </c>
      <c r="K229" s="175" t="s">
        <v>150</v>
      </c>
      <c r="L229" s="39"/>
      <c r="M229" s="179" t="s">
        <v>18</v>
      </c>
      <c r="N229" s="180" t="s">
        <v>45</v>
      </c>
      <c r="O229" s="64"/>
      <c r="P229" s="181">
        <f>O229*H229</f>
        <v>0</v>
      </c>
      <c r="Q229" s="181">
        <v>0</v>
      </c>
      <c r="R229" s="181">
        <f>Q229*H229</f>
        <v>0</v>
      </c>
      <c r="S229" s="181">
        <v>0</v>
      </c>
      <c r="T229" s="182">
        <f>S229*H229</f>
        <v>0</v>
      </c>
      <c r="U229" s="34"/>
      <c r="V229" s="34"/>
      <c r="W229" s="34"/>
      <c r="X229" s="34"/>
      <c r="Y229" s="34"/>
      <c r="Z229" s="34"/>
      <c r="AA229" s="34"/>
      <c r="AB229" s="34"/>
      <c r="AC229" s="34"/>
      <c r="AD229" s="34"/>
      <c r="AE229" s="34"/>
      <c r="AR229" s="183" t="s">
        <v>151</v>
      </c>
      <c r="AT229" s="183" t="s">
        <v>146</v>
      </c>
      <c r="AU229" s="183" t="s">
        <v>84</v>
      </c>
      <c r="AY229" s="17" t="s">
        <v>143</v>
      </c>
      <c r="BE229" s="184">
        <f>IF(N229="základní",J229,0)</f>
        <v>0</v>
      </c>
      <c r="BF229" s="184">
        <f>IF(N229="snížená",J229,0)</f>
        <v>0</v>
      </c>
      <c r="BG229" s="184">
        <f>IF(N229="zákl. přenesená",J229,0)</f>
        <v>0</v>
      </c>
      <c r="BH229" s="184">
        <f>IF(N229="sníž. přenesená",J229,0)</f>
        <v>0</v>
      </c>
      <c r="BI229" s="184">
        <f>IF(N229="nulová",J229,0)</f>
        <v>0</v>
      </c>
      <c r="BJ229" s="17" t="s">
        <v>82</v>
      </c>
      <c r="BK229" s="184">
        <f>ROUND((ROUND(I229,2))*(ROUND(H229,2)),2)</f>
        <v>0</v>
      </c>
      <c r="BL229" s="17" t="s">
        <v>151</v>
      </c>
      <c r="BM229" s="183" t="s">
        <v>352</v>
      </c>
    </row>
    <row r="230" spans="1:65" s="2" customFormat="1">
      <c r="A230" s="34"/>
      <c r="B230" s="35"/>
      <c r="C230" s="36"/>
      <c r="D230" s="185" t="s">
        <v>153</v>
      </c>
      <c r="E230" s="36"/>
      <c r="F230" s="186" t="s">
        <v>353</v>
      </c>
      <c r="G230" s="36"/>
      <c r="H230" s="36"/>
      <c r="I230" s="187"/>
      <c r="J230" s="36"/>
      <c r="K230" s="36"/>
      <c r="L230" s="39"/>
      <c r="M230" s="188"/>
      <c r="N230" s="189"/>
      <c r="O230" s="64"/>
      <c r="P230" s="64"/>
      <c r="Q230" s="64"/>
      <c r="R230" s="64"/>
      <c r="S230" s="64"/>
      <c r="T230" s="65"/>
      <c r="U230" s="34"/>
      <c r="V230" s="34"/>
      <c r="W230" s="34"/>
      <c r="X230" s="34"/>
      <c r="Y230" s="34"/>
      <c r="Z230" s="34"/>
      <c r="AA230" s="34"/>
      <c r="AB230" s="34"/>
      <c r="AC230" s="34"/>
      <c r="AD230" s="34"/>
      <c r="AE230" s="34"/>
      <c r="AT230" s="17" t="s">
        <v>153</v>
      </c>
      <c r="AU230" s="17" t="s">
        <v>84</v>
      </c>
    </row>
    <row r="231" spans="1:65" s="13" customFormat="1">
      <c r="B231" s="199"/>
      <c r="C231" s="200"/>
      <c r="D231" s="201" t="s">
        <v>160</v>
      </c>
      <c r="E231" s="200"/>
      <c r="F231" s="203" t="s">
        <v>354</v>
      </c>
      <c r="G231" s="200"/>
      <c r="H231" s="204">
        <v>174.15</v>
      </c>
      <c r="I231" s="205"/>
      <c r="J231" s="200"/>
      <c r="K231" s="200"/>
      <c r="L231" s="206"/>
      <c r="M231" s="207"/>
      <c r="N231" s="208"/>
      <c r="O231" s="208"/>
      <c r="P231" s="208"/>
      <c r="Q231" s="208"/>
      <c r="R231" s="208"/>
      <c r="S231" s="208"/>
      <c r="T231" s="209"/>
      <c r="AT231" s="210" t="s">
        <v>160</v>
      </c>
      <c r="AU231" s="210" t="s">
        <v>84</v>
      </c>
      <c r="AV231" s="13" t="s">
        <v>84</v>
      </c>
      <c r="AW231" s="13" t="s">
        <v>4</v>
      </c>
      <c r="AX231" s="13" t="s">
        <v>82</v>
      </c>
      <c r="AY231" s="210" t="s">
        <v>143</v>
      </c>
    </row>
    <row r="232" spans="1:65" s="2" customFormat="1" ht="37.9" customHeight="1">
      <c r="A232" s="34"/>
      <c r="B232" s="35"/>
      <c r="C232" s="173" t="s">
        <v>355</v>
      </c>
      <c r="D232" s="173" t="s">
        <v>146</v>
      </c>
      <c r="E232" s="174" t="s">
        <v>356</v>
      </c>
      <c r="F232" s="175" t="s">
        <v>357</v>
      </c>
      <c r="G232" s="176" t="s">
        <v>149</v>
      </c>
      <c r="H232" s="177">
        <v>11.61</v>
      </c>
      <c r="I232" s="178"/>
      <c r="J232" s="177">
        <f>ROUND((ROUND(I232,2))*(ROUND(H232,2)),2)</f>
        <v>0</v>
      </c>
      <c r="K232" s="175" t="s">
        <v>150</v>
      </c>
      <c r="L232" s="39"/>
      <c r="M232" s="179" t="s">
        <v>18</v>
      </c>
      <c r="N232" s="180" t="s">
        <v>45</v>
      </c>
      <c r="O232" s="64"/>
      <c r="P232" s="181">
        <f>O232*H232</f>
        <v>0</v>
      </c>
      <c r="Q232" s="181">
        <v>0</v>
      </c>
      <c r="R232" s="181">
        <f>Q232*H232</f>
        <v>0</v>
      </c>
      <c r="S232" s="181">
        <v>0</v>
      </c>
      <c r="T232" s="182">
        <f>S232*H232</f>
        <v>0</v>
      </c>
      <c r="U232" s="34"/>
      <c r="V232" s="34"/>
      <c r="W232" s="34"/>
      <c r="X232" s="34"/>
      <c r="Y232" s="34"/>
      <c r="Z232" s="34"/>
      <c r="AA232" s="34"/>
      <c r="AB232" s="34"/>
      <c r="AC232" s="34"/>
      <c r="AD232" s="34"/>
      <c r="AE232" s="34"/>
      <c r="AR232" s="183" t="s">
        <v>151</v>
      </c>
      <c r="AT232" s="183" t="s">
        <v>146</v>
      </c>
      <c r="AU232" s="183" t="s">
        <v>84</v>
      </c>
      <c r="AY232" s="17" t="s">
        <v>143</v>
      </c>
      <c r="BE232" s="184">
        <f>IF(N232="základní",J232,0)</f>
        <v>0</v>
      </c>
      <c r="BF232" s="184">
        <f>IF(N232="snížená",J232,0)</f>
        <v>0</v>
      </c>
      <c r="BG232" s="184">
        <f>IF(N232="zákl. přenesená",J232,0)</f>
        <v>0</v>
      </c>
      <c r="BH232" s="184">
        <f>IF(N232="sníž. přenesená",J232,0)</f>
        <v>0</v>
      </c>
      <c r="BI232" s="184">
        <f>IF(N232="nulová",J232,0)</f>
        <v>0</v>
      </c>
      <c r="BJ232" s="17" t="s">
        <v>82</v>
      </c>
      <c r="BK232" s="184">
        <f>ROUND((ROUND(I232,2))*(ROUND(H232,2)),2)</f>
        <v>0</v>
      </c>
      <c r="BL232" s="17" t="s">
        <v>151</v>
      </c>
      <c r="BM232" s="183" t="s">
        <v>358</v>
      </c>
    </row>
    <row r="233" spans="1:65" s="2" customFormat="1">
      <c r="A233" s="34"/>
      <c r="B233" s="35"/>
      <c r="C233" s="36"/>
      <c r="D233" s="185" t="s">
        <v>153</v>
      </c>
      <c r="E233" s="36"/>
      <c r="F233" s="186" t="s">
        <v>359</v>
      </c>
      <c r="G233" s="36"/>
      <c r="H233" s="36"/>
      <c r="I233" s="187"/>
      <c r="J233" s="36"/>
      <c r="K233" s="36"/>
      <c r="L233" s="39"/>
      <c r="M233" s="188"/>
      <c r="N233" s="189"/>
      <c r="O233" s="64"/>
      <c r="P233" s="64"/>
      <c r="Q233" s="64"/>
      <c r="R233" s="64"/>
      <c r="S233" s="64"/>
      <c r="T233" s="65"/>
      <c r="U233" s="34"/>
      <c r="V233" s="34"/>
      <c r="W233" s="34"/>
      <c r="X233" s="34"/>
      <c r="Y233" s="34"/>
      <c r="Z233" s="34"/>
      <c r="AA233" s="34"/>
      <c r="AB233" s="34"/>
      <c r="AC233" s="34"/>
      <c r="AD233" s="34"/>
      <c r="AE233" s="34"/>
      <c r="AT233" s="17" t="s">
        <v>153</v>
      </c>
      <c r="AU233" s="17" t="s">
        <v>84</v>
      </c>
    </row>
    <row r="234" spans="1:65" s="2" customFormat="1" ht="44.25" customHeight="1">
      <c r="A234" s="34"/>
      <c r="B234" s="35"/>
      <c r="C234" s="173" t="s">
        <v>360</v>
      </c>
      <c r="D234" s="173" t="s">
        <v>146</v>
      </c>
      <c r="E234" s="174" t="s">
        <v>361</v>
      </c>
      <c r="F234" s="175" t="s">
        <v>362</v>
      </c>
      <c r="G234" s="176" t="s">
        <v>149</v>
      </c>
      <c r="H234" s="177">
        <v>11.61</v>
      </c>
      <c r="I234" s="178"/>
      <c r="J234" s="177">
        <f>ROUND((ROUND(I234,2))*(ROUND(H234,2)),2)</f>
        <v>0</v>
      </c>
      <c r="K234" s="175" t="s">
        <v>150</v>
      </c>
      <c r="L234" s="39"/>
      <c r="M234" s="179" t="s">
        <v>18</v>
      </c>
      <c r="N234" s="180" t="s">
        <v>45</v>
      </c>
      <c r="O234" s="64"/>
      <c r="P234" s="181">
        <f>O234*H234</f>
        <v>0</v>
      </c>
      <c r="Q234" s="181">
        <v>0</v>
      </c>
      <c r="R234" s="181">
        <f>Q234*H234</f>
        <v>0</v>
      </c>
      <c r="S234" s="181">
        <v>0</v>
      </c>
      <c r="T234" s="182">
        <f>S234*H234</f>
        <v>0</v>
      </c>
      <c r="U234" s="34"/>
      <c r="V234" s="34"/>
      <c r="W234" s="34"/>
      <c r="X234" s="34"/>
      <c r="Y234" s="34"/>
      <c r="Z234" s="34"/>
      <c r="AA234" s="34"/>
      <c r="AB234" s="34"/>
      <c r="AC234" s="34"/>
      <c r="AD234" s="34"/>
      <c r="AE234" s="34"/>
      <c r="AR234" s="183" t="s">
        <v>151</v>
      </c>
      <c r="AT234" s="183" t="s">
        <v>146</v>
      </c>
      <c r="AU234" s="183" t="s">
        <v>84</v>
      </c>
      <c r="AY234" s="17" t="s">
        <v>143</v>
      </c>
      <c r="BE234" s="184">
        <f>IF(N234="základní",J234,0)</f>
        <v>0</v>
      </c>
      <c r="BF234" s="184">
        <f>IF(N234="snížená",J234,0)</f>
        <v>0</v>
      </c>
      <c r="BG234" s="184">
        <f>IF(N234="zákl. přenesená",J234,0)</f>
        <v>0</v>
      </c>
      <c r="BH234" s="184">
        <f>IF(N234="sníž. přenesená",J234,0)</f>
        <v>0</v>
      </c>
      <c r="BI234" s="184">
        <f>IF(N234="nulová",J234,0)</f>
        <v>0</v>
      </c>
      <c r="BJ234" s="17" t="s">
        <v>82</v>
      </c>
      <c r="BK234" s="184">
        <f>ROUND((ROUND(I234,2))*(ROUND(H234,2)),2)</f>
        <v>0</v>
      </c>
      <c r="BL234" s="17" t="s">
        <v>151</v>
      </c>
      <c r="BM234" s="183" t="s">
        <v>363</v>
      </c>
    </row>
    <row r="235" spans="1:65" s="2" customFormat="1">
      <c r="A235" s="34"/>
      <c r="B235" s="35"/>
      <c r="C235" s="36"/>
      <c r="D235" s="185" t="s">
        <v>153</v>
      </c>
      <c r="E235" s="36"/>
      <c r="F235" s="186" t="s">
        <v>364</v>
      </c>
      <c r="G235" s="36"/>
      <c r="H235" s="36"/>
      <c r="I235" s="187"/>
      <c r="J235" s="36"/>
      <c r="K235" s="36"/>
      <c r="L235" s="39"/>
      <c r="M235" s="188"/>
      <c r="N235" s="189"/>
      <c r="O235" s="64"/>
      <c r="P235" s="64"/>
      <c r="Q235" s="64"/>
      <c r="R235" s="64"/>
      <c r="S235" s="64"/>
      <c r="T235" s="65"/>
      <c r="U235" s="34"/>
      <c r="V235" s="34"/>
      <c r="W235" s="34"/>
      <c r="X235" s="34"/>
      <c r="Y235" s="34"/>
      <c r="Z235" s="34"/>
      <c r="AA235" s="34"/>
      <c r="AB235" s="34"/>
      <c r="AC235" s="34"/>
      <c r="AD235" s="34"/>
      <c r="AE235" s="34"/>
      <c r="AT235" s="17" t="s">
        <v>153</v>
      </c>
      <c r="AU235" s="17" t="s">
        <v>84</v>
      </c>
    </row>
    <row r="236" spans="1:65" s="12" customFormat="1" ht="22.9" customHeight="1">
      <c r="B236" s="157"/>
      <c r="C236" s="158"/>
      <c r="D236" s="159" t="s">
        <v>73</v>
      </c>
      <c r="E236" s="171" t="s">
        <v>365</v>
      </c>
      <c r="F236" s="171" t="s">
        <v>366</v>
      </c>
      <c r="G236" s="158"/>
      <c r="H236" s="158"/>
      <c r="I236" s="161"/>
      <c r="J236" s="172">
        <f>BK236</f>
        <v>0</v>
      </c>
      <c r="K236" s="158"/>
      <c r="L236" s="163"/>
      <c r="M236" s="164"/>
      <c r="N236" s="165"/>
      <c r="O236" s="165"/>
      <c r="P236" s="166">
        <f>SUM(P237:P238)</f>
        <v>0</v>
      </c>
      <c r="Q236" s="165"/>
      <c r="R236" s="166">
        <f>SUM(R237:R238)</f>
        <v>0</v>
      </c>
      <c r="S236" s="165"/>
      <c r="T236" s="167">
        <f>SUM(T237:T238)</f>
        <v>0</v>
      </c>
      <c r="AR236" s="168" t="s">
        <v>82</v>
      </c>
      <c r="AT236" s="169" t="s">
        <v>73</v>
      </c>
      <c r="AU236" s="169" t="s">
        <v>82</v>
      </c>
      <c r="AY236" s="168" t="s">
        <v>143</v>
      </c>
      <c r="BK236" s="170">
        <f>SUM(BK237:BK238)</f>
        <v>0</v>
      </c>
    </row>
    <row r="237" spans="1:65" s="2" customFormat="1" ht="55.5" customHeight="1">
      <c r="A237" s="34"/>
      <c r="B237" s="35"/>
      <c r="C237" s="173" t="s">
        <v>367</v>
      </c>
      <c r="D237" s="173" t="s">
        <v>146</v>
      </c>
      <c r="E237" s="174" t="s">
        <v>368</v>
      </c>
      <c r="F237" s="175" t="s">
        <v>369</v>
      </c>
      <c r="G237" s="176" t="s">
        <v>149</v>
      </c>
      <c r="H237" s="177">
        <v>5.35</v>
      </c>
      <c r="I237" s="178"/>
      <c r="J237" s="177">
        <f>ROUND((ROUND(I237,2))*(ROUND(H237,2)),2)</f>
        <v>0</v>
      </c>
      <c r="K237" s="175" t="s">
        <v>150</v>
      </c>
      <c r="L237" s="39"/>
      <c r="M237" s="179" t="s">
        <v>18</v>
      </c>
      <c r="N237" s="180" t="s">
        <v>45</v>
      </c>
      <c r="O237" s="64"/>
      <c r="P237" s="181">
        <f>O237*H237</f>
        <v>0</v>
      </c>
      <c r="Q237" s="181">
        <v>0</v>
      </c>
      <c r="R237" s="181">
        <f>Q237*H237</f>
        <v>0</v>
      </c>
      <c r="S237" s="181">
        <v>0</v>
      </c>
      <c r="T237" s="182">
        <f>S237*H237</f>
        <v>0</v>
      </c>
      <c r="U237" s="34"/>
      <c r="V237" s="34"/>
      <c r="W237" s="34"/>
      <c r="X237" s="34"/>
      <c r="Y237" s="34"/>
      <c r="Z237" s="34"/>
      <c r="AA237" s="34"/>
      <c r="AB237" s="34"/>
      <c r="AC237" s="34"/>
      <c r="AD237" s="34"/>
      <c r="AE237" s="34"/>
      <c r="AR237" s="183" t="s">
        <v>151</v>
      </c>
      <c r="AT237" s="183" t="s">
        <v>146</v>
      </c>
      <c r="AU237" s="183" t="s">
        <v>84</v>
      </c>
      <c r="AY237" s="17" t="s">
        <v>143</v>
      </c>
      <c r="BE237" s="184">
        <f>IF(N237="základní",J237,0)</f>
        <v>0</v>
      </c>
      <c r="BF237" s="184">
        <f>IF(N237="snížená",J237,0)</f>
        <v>0</v>
      </c>
      <c r="BG237" s="184">
        <f>IF(N237="zákl. přenesená",J237,0)</f>
        <v>0</v>
      </c>
      <c r="BH237" s="184">
        <f>IF(N237="sníž. přenesená",J237,0)</f>
        <v>0</v>
      </c>
      <c r="BI237" s="184">
        <f>IF(N237="nulová",J237,0)</f>
        <v>0</v>
      </c>
      <c r="BJ237" s="17" t="s">
        <v>82</v>
      </c>
      <c r="BK237" s="184">
        <f>ROUND((ROUND(I237,2))*(ROUND(H237,2)),2)</f>
        <v>0</v>
      </c>
      <c r="BL237" s="17" t="s">
        <v>151</v>
      </c>
      <c r="BM237" s="183" t="s">
        <v>370</v>
      </c>
    </row>
    <row r="238" spans="1:65" s="2" customFormat="1">
      <c r="A238" s="34"/>
      <c r="B238" s="35"/>
      <c r="C238" s="36"/>
      <c r="D238" s="185" t="s">
        <v>153</v>
      </c>
      <c r="E238" s="36"/>
      <c r="F238" s="186" t="s">
        <v>371</v>
      </c>
      <c r="G238" s="36"/>
      <c r="H238" s="36"/>
      <c r="I238" s="187"/>
      <c r="J238" s="36"/>
      <c r="K238" s="36"/>
      <c r="L238" s="39"/>
      <c r="M238" s="188"/>
      <c r="N238" s="189"/>
      <c r="O238" s="64"/>
      <c r="P238" s="64"/>
      <c r="Q238" s="64"/>
      <c r="R238" s="64"/>
      <c r="S238" s="64"/>
      <c r="T238" s="65"/>
      <c r="U238" s="34"/>
      <c r="V238" s="34"/>
      <c r="W238" s="34"/>
      <c r="X238" s="34"/>
      <c r="Y238" s="34"/>
      <c r="Z238" s="34"/>
      <c r="AA238" s="34"/>
      <c r="AB238" s="34"/>
      <c r="AC238" s="34"/>
      <c r="AD238" s="34"/>
      <c r="AE238" s="34"/>
      <c r="AT238" s="17" t="s">
        <v>153</v>
      </c>
      <c r="AU238" s="17" t="s">
        <v>84</v>
      </c>
    </row>
    <row r="239" spans="1:65" s="12" customFormat="1" ht="25.9" customHeight="1">
      <c r="B239" s="157"/>
      <c r="C239" s="158"/>
      <c r="D239" s="159" t="s">
        <v>73</v>
      </c>
      <c r="E239" s="160" t="s">
        <v>372</v>
      </c>
      <c r="F239" s="160" t="s">
        <v>373</v>
      </c>
      <c r="G239" s="158"/>
      <c r="H239" s="158"/>
      <c r="I239" s="161"/>
      <c r="J239" s="162">
        <f>BK239</f>
        <v>0</v>
      </c>
      <c r="K239" s="158"/>
      <c r="L239" s="163"/>
      <c r="M239" s="164"/>
      <c r="N239" s="165"/>
      <c r="O239" s="165"/>
      <c r="P239" s="166">
        <f>P240+P248+P259+P318+P367+P378</f>
        <v>0</v>
      </c>
      <c r="Q239" s="165"/>
      <c r="R239" s="166">
        <f>R240+R248+R259+R318+R367+R378</f>
        <v>2.5529456000000001</v>
      </c>
      <c r="S239" s="165"/>
      <c r="T239" s="167">
        <f>T240+T248+T259+T318+T367+T378</f>
        <v>2.63524</v>
      </c>
      <c r="AR239" s="168" t="s">
        <v>84</v>
      </c>
      <c r="AT239" s="169" t="s">
        <v>73</v>
      </c>
      <c r="AU239" s="169" t="s">
        <v>74</v>
      </c>
      <c r="AY239" s="168" t="s">
        <v>143</v>
      </c>
      <c r="BK239" s="170">
        <f>BK240+BK248+BK259+BK318+BK367+BK378</f>
        <v>0</v>
      </c>
    </row>
    <row r="240" spans="1:65" s="12" customFormat="1" ht="22.9" customHeight="1">
      <c r="B240" s="157"/>
      <c r="C240" s="158"/>
      <c r="D240" s="159" t="s">
        <v>73</v>
      </c>
      <c r="E240" s="171" t="s">
        <v>374</v>
      </c>
      <c r="F240" s="171" t="s">
        <v>375</v>
      </c>
      <c r="G240" s="158"/>
      <c r="H240" s="158"/>
      <c r="I240" s="161"/>
      <c r="J240" s="172">
        <f>BK240</f>
        <v>0</v>
      </c>
      <c r="K240" s="158"/>
      <c r="L240" s="163"/>
      <c r="M240" s="164"/>
      <c r="N240" s="165"/>
      <c r="O240" s="165"/>
      <c r="P240" s="166">
        <f>SUM(P241:P247)</f>
        <v>0</v>
      </c>
      <c r="Q240" s="165"/>
      <c r="R240" s="166">
        <f>SUM(R241:R247)</f>
        <v>5.1000000000000004E-4</v>
      </c>
      <c r="S240" s="165"/>
      <c r="T240" s="167">
        <f>SUM(T241:T247)</f>
        <v>0</v>
      </c>
      <c r="AR240" s="168" t="s">
        <v>84</v>
      </c>
      <c r="AT240" s="169" t="s">
        <v>73</v>
      </c>
      <c r="AU240" s="169" t="s">
        <v>82</v>
      </c>
      <c r="AY240" s="168" t="s">
        <v>143</v>
      </c>
      <c r="BK240" s="170">
        <f>SUM(BK241:BK247)</f>
        <v>0</v>
      </c>
    </row>
    <row r="241" spans="1:65" s="2" customFormat="1" ht="33" customHeight="1">
      <c r="A241" s="34"/>
      <c r="B241" s="35"/>
      <c r="C241" s="173" t="s">
        <v>376</v>
      </c>
      <c r="D241" s="173" t="s">
        <v>146</v>
      </c>
      <c r="E241" s="174" t="s">
        <v>377</v>
      </c>
      <c r="F241" s="175" t="s">
        <v>378</v>
      </c>
      <c r="G241" s="176" t="s">
        <v>164</v>
      </c>
      <c r="H241" s="177">
        <v>3</v>
      </c>
      <c r="I241" s="178"/>
      <c r="J241" s="177">
        <f>ROUND((ROUND(I241,2))*(ROUND(H241,2)),2)</f>
        <v>0</v>
      </c>
      <c r="K241" s="175" t="s">
        <v>273</v>
      </c>
      <c r="L241" s="39"/>
      <c r="M241" s="179" t="s">
        <v>18</v>
      </c>
      <c r="N241" s="180" t="s">
        <v>45</v>
      </c>
      <c r="O241" s="64"/>
      <c r="P241" s="181">
        <f>O241*H241</f>
        <v>0</v>
      </c>
      <c r="Q241" s="181">
        <v>1.7000000000000001E-4</v>
      </c>
      <c r="R241" s="181">
        <f>Q241*H241</f>
        <v>5.1000000000000004E-4</v>
      </c>
      <c r="S241" s="181">
        <v>0</v>
      </c>
      <c r="T241" s="182">
        <f>S241*H241</f>
        <v>0</v>
      </c>
      <c r="U241" s="34"/>
      <c r="V241" s="34"/>
      <c r="W241" s="34"/>
      <c r="X241" s="34"/>
      <c r="Y241" s="34"/>
      <c r="Z241" s="34"/>
      <c r="AA241" s="34"/>
      <c r="AB241" s="34"/>
      <c r="AC241" s="34"/>
      <c r="AD241" s="34"/>
      <c r="AE241" s="34"/>
      <c r="AR241" s="183" t="s">
        <v>255</v>
      </c>
      <c r="AT241" s="183" t="s">
        <v>146</v>
      </c>
      <c r="AU241" s="183" t="s">
        <v>84</v>
      </c>
      <c r="AY241" s="17" t="s">
        <v>143</v>
      </c>
      <c r="BE241" s="184">
        <f>IF(N241="základní",J241,0)</f>
        <v>0</v>
      </c>
      <c r="BF241" s="184">
        <f>IF(N241="snížená",J241,0)</f>
        <v>0</v>
      </c>
      <c r="BG241" s="184">
        <f>IF(N241="zákl. přenesená",J241,0)</f>
        <v>0</v>
      </c>
      <c r="BH241" s="184">
        <f>IF(N241="sníž. přenesená",J241,0)</f>
        <v>0</v>
      </c>
      <c r="BI241" s="184">
        <f>IF(N241="nulová",J241,0)</f>
        <v>0</v>
      </c>
      <c r="BJ241" s="17" t="s">
        <v>82</v>
      </c>
      <c r="BK241" s="184">
        <f>ROUND((ROUND(I241,2))*(ROUND(H241,2)),2)</f>
        <v>0</v>
      </c>
      <c r="BL241" s="17" t="s">
        <v>255</v>
      </c>
      <c r="BM241" s="183" t="s">
        <v>379</v>
      </c>
    </row>
    <row r="242" spans="1:65" s="13" customFormat="1">
      <c r="B242" s="199"/>
      <c r="C242" s="200"/>
      <c r="D242" s="201" t="s">
        <v>160</v>
      </c>
      <c r="E242" s="202" t="s">
        <v>18</v>
      </c>
      <c r="F242" s="203" t="s">
        <v>167</v>
      </c>
      <c r="G242" s="200"/>
      <c r="H242" s="204">
        <v>1</v>
      </c>
      <c r="I242" s="205"/>
      <c r="J242" s="200"/>
      <c r="K242" s="200"/>
      <c r="L242" s="206"/>
      <c r="M242" s="207"/>
      <c r="N242" s="208"/>
      <c r="O242" s="208"/>
      <c r="P242" s="208"/>
      <c r="Q242" s="208"/>
      <c r="R242" s="208"/>
      <c r="S242" s="208"/>
      <c r="T242" s="209"/>
      <c r="AT242" s="210" t="s">
        <v>160</v>
      </c>
      <c r="AU242" s="210" t="s">
        <v>84</v>
      </c>
      <c r="AV242" s="13" t="s">
        <v>84</v>
      </c>
      <c r="AW242" s="13" t="s">
        <v>36</v>
      </c>
      <c r="AX242" s="13" t="s">
        <v>74</v>
      </c>
      <c r="AY242" s="210" t="s">
        <v>143</v>
      </c>
    </row>
    <row r="243" spans="1:65" s="13" customFormat="1">
      <c r="B243" s="199"/>
      <c r="C243" s="200"/>
      <c r="D243" s="201" t="s">
        <v>160</v>
      </c>
      <c r="E243" s="202" t="s">
        <v>18</v>
      </c>
      <c r="F243" s="203" t="s">
        <v>380</v>
      </c>
      <c r="G243" s="200"/>
      <c r="H243" s="204">
        <v>1</v>
      </c>
      <c r="I243" s="205"/>
      <c r="J243" s="200"/>
      <c r="K243" s="200"/>
      <c r="L243" s="206"/>
      <c r="M243" s="207"/>
      <c r="N243" s="208"/>
      <c r="O243" s="208"/>
      <c r="P243" s="208"/>
      <c r="Q243" s="208"/>
      <c r="R243" s="208"/>
      <c r="S243" s="208"/>
      <c r="T243" s="209"/>
      <c r="AT243" s="210" t="s">
        <v>160</v>
      </c>
      <c r="AU243" s="210" t="s">
        <v>84</v>
      </c>
      <c r="AV243" s="13" t="s">
        <v>84</v>
      </c>
      <c r="AW243" s="13" t="s">
        <v>36</v>
      </c>
      <c r="AX243" s="13" t="s">
        <v>74</v>
      </c>
      <c r="AY243" s="210" t="s">
        <v>143</v>
      </c>
    </row>
    <row r="244" spans="1:65" s="13" customFormat="1">
      <c r="B244" s="199"/>
      <c r="C244" s="200"/>
      <c r="D244" s="201" t="s">
        <v>160</v>
      </c>
      <c r="E244" s="202" t="s">
        <v>18</v>
      </c>
      <c r="F244" s="203" t="s">
        <v>168</v>
      </c>
      <c r="G244" s="200"/>
      <c r="H244" s="204">
        <v>1</v>
      </c>
      <c r="I244" s="205"/>
      <c r="J244" s="200"/>
      <c r="K244" s="200"/>
      <c r="L244" s="206"/>
      <c r="M244" s="207"/>
      <c r="N244" s="208"/>
      <c r="O244" s="208"/>
      <c r="P244" s="208"/>
      <c r="Q244" s="208"/>
      <c r="R244" s="208"/>
      <c r="S244" s="208"/>
      <c r="T244" s="209"/>
      <c r="AT244" s="210" t="s">
        <v>160</v>
      </c>
      <c r="AU244" s="210" t="s">
        <v>84</v>
      </c>
      <c r="AV244" s="13" t="s">
        <v>84</v>
      </c>
      <c r="AW244" s="13" t="s">
        <v>36</v>
      </c>
      <c r="AX244" s="13" t="s">
        <v>74</v>
      </c>
      <c r="AY244" s="210" t="s">
        <v>143</v>
      </c>
    </row>
    <row r="245" spans="1:65" s="14" customFormat="1">
      <c r="B245" s="211"/>
      <c r="C245" s="212"/>
      <c r="D245" s="201" t="s">
        <v>160</v>
      </c>
      <c r="E245" s="213" t="s">
        <v>18</v>
      </c>
      <c r="F245" s="214" t="s">
        <v>169</v>
      </c>
      <c r="G245" s="212"/>
      <c r="H245" s="215">
        <v>3</v>
      </c>
      <c r="I245" s="216"/>
      <c r="J245" s="212"/>
      <c r="K245" s="212"/>
      <c r="L245" s="217"/>
      <c r="M245" s="218"/>
      <c r="N245" s="219"/>
      <c r="O245" s="219"/>
      <c r="P245" s="219"/>
      <c r="Q245" s="219"/>
      <c r="R245" s="219"/>
      <c r="S245" s="219"/>
      <c r="T245" s="220"/>
      <c r="AT245" s="221" t="s">
        <v>160</v>
      </c>
      <c r="AU245" s="221" t="s">
        <v>84</v>
      </c>
      <c r="AV245" s="14" t="s">
        <v>151</v>
      </c>
      <c r="AW245" s="14" t="s">
        <v>36</v>
      </c>
      <c r="AX245" s="14" t="s">
        <v>82</v>
      </c>
      <c r="AY245" s="221" t="s">
        <v>143</v>
      </c>
    </row>
    <row r="246" spans="1:65" s="2" customFormat="1" ht="49.15" customHeight="1">
      <c r="A246" s="34"/>
      <c r="B246" s="35"/>
      <c r="C246" s="173" t="s">
        <v>381</v>
      </c>
      <c r="D246" s="173" t="s">
        <v>146</v>
      </c>
      <c r="E246" s="174" t="s">
        <v>382</v>
      </c>
      <c r="F246" s="175" t="s">
        <v>383</v>
      </c>
      <c r="G246" s="176" t="s">
        <v>149</v>
      </c>
      <c r="H246" s="177">
        <v>0</v>
      </c>
      <c r="I246" s="178"/>
      <c r="J246" s="177">
        <f>ROUND((ROUND(I246,2))*(ROUND(H246,2)),2)</f>
        <v>0</v>
      </c>
      <c r="K246" s="175" t="s">
        <v>273</v>
      </c>
      <c r="L246" s="39"/>
      <c r="M246" s="179" t="s">
        <v>18</v>
      </c>
      <c r="N246" s="180" t="s">
        <v>45</v>
      </c>
      <c r="O246" s="64"/>
      <c r="P246" s="181">
        <f>O246*H246</f>
        <v>0</v>
      </c>
      <c r="Q246" s="181">
        <v>0</v>
      </c>
      <c r="R246" s="181">
        <f>Q246*H246</f>
        <v>0</v>
      </c>
      <c r="S246" s="181">
        <v>0</v>
      </c>
      <c r="T246" s="182">
        <f>S246*H246</f>
        <v>0</v>
      </c>
      <c r="U246" s="34"/>
      <c r="V246" s="34"/>
      <c r="W246" s="34"/>
      <c r="X246" s="34"/>
      <c r="Y246" s="34"/>
      <c r="Z246" s="34"/>
      <c r="AA246" s="34"/>
      <c r="AB246" s="34"/>
      <c r="AC246" s="34"/>
      <c r="AD246" s="34"/>
      <c r="AE246" s="34"/>
      <c r="AR246" s="183" t="s">
        <v>255</v>
      </c>
      <c r="AT246" s="183" t="s">
        <v>146</v>
      </c>
      <c r="AU246" s="183" t="s">
        <v>84</v>
      </c>
      <c r="AY246" s="17" t="s">
        <v>143</v>
      </c>
      <c r="BE246" s="184">
        <f>IF(N246="základní",J246,0)</f>
        <v>0</v>
      </c>
      <c r="BF246" s="184">
        <f>IF(N246="snížená",J246,0)</f>
        <v>0</v>
      </c>
      <c r="BG246" s="184">
        <f>IF(N246="zákl. přenesená",J246,0)</f>
        <v>0</v>
      </c>
      <c r="BH246" s="184">
        <f>IF(N246="sníž. přenesená",J246,0)</f>
        <v>0</v>
      </c>
      <c r="BI246" s="184">
        <f>IF(N246="nulová",J246,0)</f>
        <v>0</v>
      </c>
      <c r="BJ246" s="17" t="s">
        <v>82</v>
      </c>
      <c r="BK246" s="184">
        <f>ROUND((ROUND(I246,2))*(ROUND(H246,2)),2)</f>
        <v>0</v>
      </c>
      <c r="BL246" s="17" t="s">
        <v>255</v>
      </c>
      <c r="BM246" s="183" t="s">
        <v>384</v>
      </c>
    </row>
    <row r="247" spans="1:65" s="2" customFormat="1" ht="49.15" customHeight="1">
      <c r="A247" s="34"/>
      <c r="B247" s="35"/>
      <c r="C247" s="173" t="s">
        <v>385</v>
      </c>
      <c r="D247" s="173" t="s">
        <v>146</v>
      </c>
      <c r="E247" s="174" t="s">
        <v>386</v>
      </c>
      <c r="F247" s="175" t="s">
        <v>387</v>
      </c>
      <c r="G247" s="176" t="s">
        <v>149</v>
      </c>
      <c r="H247" s="177">
        <v>0</v>
      </c>
      <c r="I247" s="178"/>
      <c r="J247" s="177">
        <f>ROUND((ROUND(I247,2))*(ROUND(H247,2)),2)</f>
        <v>0</v>
      </c>
      <c r="K247" s="175" t="s">
        <v>273</v>
      </c>
      <c r="L247" s="39"/>
      <c r="M247" s="179" t="s">
        <v>18</v>
      </c>
      <c r="N247" s="180" t="s">
        <v>45</v>
      </c>
      <c r="O247" s="64"/>
      <c r="P247" s="181">
        <f>O247*H247</f>
        <v>0</v>
      </c>
      <c r="Q247" s="181">
        <v>0</v>
      </c>
      <c r="R247" s="181">
        <f>Q247*H247</f>
        <v>0</v>
      </c>
      <c r="S247" s="181">
        <v>0</v>
      </c>
      <c r="T247" s="182">
        <f>S247*H247</f>
        <v>0</v>
      </c>
      <c r="U247" s="34"/>
      <c r="V247" s="34"/>
      <c r="W247" s="34"/>
      <c r="X247" s="34"/>
      <c r="Y247" s="34"/>
      <c r="Z247" s="34"/>
      <c r="AA247" s="34"/>
      <c r="AB247" s="34"/>
      <c r="AC247" s="34"/>
      <c r="AD247" s="34"/>
      <c r="AE247" s="34"/>
      <c r="AR247" s="183" t="s">
        <v>255</v>
      </c>
      <c r="AT247" s="183" t="s">
        <v>146</v>
      </c>
      <c r="AU247" s="183" t="s">
        <v>84</v>
      </c>
      <c r="AY247" s="17" t="s">
        <v>143</v>
      </c>
      <c r="BE247" s="184">
        <f>IF(N247="základní",J247,0)</f>
        <v>0</v>
      </c>
      <c r="BF247" s="184">
        <f>IF(N247="snížená",J247,0)</f>
        <v>0</v>
      </c>
      <c r="BG247" s="184">
        <f>IF(N247="zákl. přenesená",J247,0)</f>
        <v>0</v>
      </c>
      <c r="BH247" s="184">
        <f>IF(N247="sníž. přenesená",J247,0)</f>
        <v>0</v>
      </c>
      <c r="BI247" s="184">
        <f>IF(N247="nulová",J247,0)</f>
        <v>0</v>
      </c>
      <c r="BJ247" s="17" t="s">
        <v>82</v>
      </c>
      <c r="BK247" s="184">
        <f>ROUND((ROUND(I247,2))*(ROUND(H247,2)),2)</f>
        <v>0</v>
      </c>
      <c r="BL247" s="17" t="s">
        <v>255</v>
      </c>
      <c r="BM247" s="183" t="s">
        <v>388</v>
      </c>
    </row>
    <row r="248" spans="1:65" s="12" customFormat="1" ht="22.9" customHeight="1">
      <c r="B248" s="157"/>
      <c r="C248" s="158"/>
      <c r="D248" s="159" t="s">
        <v>73</v>
      </c>
      <c r="E248" s="171" t="s">
        <v>389</v>
      </c>
      <c r="F248" s="171" t="s">
        <v>390</v>
      </c>
      <c r="G248" s="158"/>
      <c r="H248" s="158"/>
      <c r="I248" s="161"/>
      <c r="J248" s="172">
        <f>BK248</f>
        <v>0</v>
      </c>
      <c r="K248" s="158"/>
      <c r="L248" s="163"/>
      <c r="M248" s="164"/>
      <c r="N248" s="165"/>
      <c r="O248" s="165"/>
      <c r="P248" s="166">
        <f>SUM(P249:P258)</f>
        <v>0</v>
      </c>
      <c r="Q248" s="165"/>
      <c r="R248" s="166">
        <f>SUM(R249:R258)</f>
        <v>0.1024</v>
      </c>
      <c r="S248" s="165"/>
      <c r="T248" s="167">
        <f>SUM(T249:T258)</f>
        <v>0.12592</v>
      </c>
      <c r="AR248" s="168" t="s">
        <v>84</v>
      </c>
      <c r="AT248" s="169" t="s">
        <v>73</v>
      </c>
      <c r="AU248" s="169" t="s">
        <v>82</v>
      </c>
      <c r="AY248" s="168" t="s">
        <v>143</v>
      </c>
      <c r="BK248" s="170">
        <f>SUM(BK249:BK258)</f>
        <v>0</v>
      </c>
    </row>
    <row r="249" spans="1:65" s="2" customFormat="1" ht="37.9" customHeight="1">
      <c r="A249" s="34"/>
      <c r="B249" s="35"/>
      <c r="C249" s="173" t="s">
        <v>391</v>
      </c>
      <c r="D249" s="173" t="s">
        <v>146</v>
      </c>
      <c r="E249" s="174" t="s">
        <v>392</v>
      </c>
      <c r="F249" s="175" t="s">
        <v>393</v>
      </c>
      <c r="G249" s="176" t="s">
        <v>180</v>
      </c>
      <c r="H249" s="177">
        <v>8</v>
      </c>
      <c r="I249" s="178"/>
      <c r="J249" s="177">
        <f>ROUND((ROUND(I249,2))*(ROUND(H249,2)),2)</f>
        <v>0</v>
      </c>
      <c r="K249" s="175" t="s">
        <v>150</v>
      </c>
      <c r="L249" s="39"/>
      <c r="M249" s="179" t="s">
        <v>18</v>
      </c>
      <c r="N249" s="180" t="s">
        <v>45</v>
      </c>
      <c r="O249" s="64"/>
      <c r="P249" s="181">
        <f>O249*H249</f>
        <v>0</v>
      </c>
      <c r="Q249" s="181">
        <v>0</v>
      </c>
      <c r="R249" s="181">
        <f>Q249*H249</f>
        <v>0</v>
      </c>
      <c r="S249" s="181">
        <v>1.5740000000000001E-2</v>
      </c>
      <c r="T249" s="182">
        <f>S249*H249</f>
        <v>0.12592</v>
      </c>
      <c r="U249" s="34"/>
      <c r="V249" s="34"/>
      <c r="W249" s="34"/>
      <c r="X249" s="34"/>
      <c r="Y249" s="34"/>
      <c r="Z249" s="34"/>
      <c r="AA249" s="34"/>
      <c r="AB249" s="34"/>
      <c r="AC249" s="34"/>
      <c r="AD249" s="34"/>
      <c r="AE249" s="34"/>
      <c r="AR249" s="183" t="s">
        <v>255</v>
      </c>
      <c r="AT249" s="183" t="s">
        <v>146</v>
      </c>
      <c r="AU249" s="183" t="s">
        <v>84</v>
      </c>
      <c r="AY249" s="17" t="s">
        <v>143</v>
      </c>
      <c r="BE249" s="184">
        <f>IF(N249="základní",J249,0)</f>
        <v>0</v>
      </c>
      <c r="BF249" s="184">
        <f>IF(N249="snížená",J249,0)</f>
        <v>0</v>
      </c>
      <c r="BG249" s="184">
        <f>IF(N249="zákl. přenesená",J249,0)</f>
        <v>0</v>
      </c>
      <c r="BH249" s="184">
        <f>IF(N249="sníž. přenesená",J249,0)</f>
        <v>0</v>
      </c>
      <c r="BI249" s="184">
        <f>IF(N249="nulová",J249,0)</f>
        <v>0</v>
      </c>
      <c r="BJ249" s="17" t="s">
        <v>82</v>
      </c>
      <c r="BK249" s="184">
        <f>ROUND((ROUND(I249,2))*(ROUND(H249,2)),2)</f>
        <v>0</v>
      </c>
      <c r="BL249" s="17" t="s">
        <v>255</v>
      </c>
      <c r="BM249" s="183" t="s">
        <v>394</v>
      </c>
    </row>
    <row r="250" spans="1:65" s="2" customFormat="1">
      <c r="A250" s="34"/>
      <c r="B250" s="35"/>
      <c r="C250" s="36"/>
      <c r="D250" s="185" t="s">
        <v>153</v>
      </c>
      <c r="E250" s="36"/>
      <c r="F250" s="186" t="s">
        <v>395</v>
      </c>
      <c r="G250" s="36"/>
      <c r="H250" s="36"/>
      <c r="I250" s="187"/>
      <c r="J250" s="36"/>
      <c r="K250" s="36"/>
      <c r="L250" s="39"/>
      <c r="M250" s="188"/>
      <c r="N250" s="189"/>
      <c r="O250" s="64"/>
      <c r="P250" s="64"/>
      <c r="Q250" s="64"/>
      <c r="R250" s="64"/>
      <c r="S250" s="64"/>
      <c r="T250" s="65"/>
      <c r="U250" s="34"/>
      <c r="V250" s="34"/>
      <c r="W250" s="34"/>
      <c r="X250" s="34"/>
      <c r="Y250" s="34"/>
      <c r="Z250" s="34"/>
      <c r="AA250" s="34"/>
      <c r="AB250" s="34"/>
      <c r="AC250" s="34"/>
      <c r="AD250" s="34"/>
      <c r="AE250" s="34"/>
      <c r="AT250" s="17" t="s">
        <v>153</v>
      </c>
      <c r="AU250" s="17" t="s">
        <v>84</v>
      </c>
    </row>
    <row r="251" spans="1:65" s="13" customFormat="1">
      <c r="B251" s="199"/>
      <c r="C251" s="200"/>
      <c r="D251" s="201" t="s">
        <v>160</v>
      </c>
      <c r="E251" s="202" t="s">
        <v>18</v>
      </c>
      <c r="F251" s="203" t="s">
        <v>396</v>
      </c>
      <c r="G251" s="200"/>
      <c r="H251" s="204">
        <v>8</v>
      </c>
      <c r="I251" s="205"/>
      <c r="J251" s="200"/>
      <c r="K251" s="200"/>
      <c r="L251" s="206"/>
      <c r="M251" s="207"/>
      <c r="N251" s="208"/>
      <c r="O251" s="208"/>
      <c r="P251" s="208"/>
      <c r="Q251" s="208"/>
      <c r="R251" s="208"/>
      <c r="S251" s="208"/>
      <c r="T251" s="209"/>
      <c r="AT251" s="210" t="s">
        <v>160</v>
      </c>
      <c r="AU251" s="210" t="s">
        <v>84</v>
      </c>
      <c r="AV251" s="13" t="s">
        <v>84</v>
      </c>
      <c r="AW251" s="13" t="s">
        <v>36</v>
      </c>
      <c r="AX251" s="13" t="s">
        <v>82</v>
      </c>
      <c r="AY251" s="210" t="s">
        <v>143</v>
      </c>
    </row>
    <row r="252" spans="1:65" s="2" customFormat="1" ht="44.25" customHeight="1">
      <c r="A252" s="34"/>
      <c r="B252" s="35"/>
      <c r="C252" s="173" t="s">
        <v>397</v>
      </c>
      <c r="D252" s="173" t="s">
        <v>146</v>
      </c>
      <c r="E252" s="174" t="s">
        <v>398</v>
      </c>
      <c r="F252" s="175" t="s">
        <v>399</v>
      </c>
      <c r="G252" s="176" t="s">
        <v>180</v>
      </c>
      <c r="H252" s="177">
        <v>8</v>
      </c>
      <c r="I252" s="178"/>
      <c r="J252" s="177">
        <f>ROUND((ROUND(I252,2))*(ROUND(H252,2)),2)</f>
        <v>0</v>
      </c>
      <c r="K252" s="175" t="s">
        <v>150</v>
      </c>
      <c r="L252" s="39"/>
      <c r="M252" s="179" t="s">
        <v>18</v>
      </c>
      <c r="N252" s="180" t="s">
        <v>45</v>
      </c>
      <c r="O252" s="64"/>
      <c r="P252" s="181">
        <f>O252*H252</f>
        <v>0</v>
      </c>
      <c r="Q252" s="181">
        <v>1.2800000000000001E-2</v>
      </c>
      <c r="R252" s="181">
        <f>Q252*H252</f>
        <v>0.1024</v>
      </c>
      <c r="S252" s="181">
        <v>0</v>
      </c>
      <c r="T252" s="182">
        <f>S252*H252</f>
        <v>0</v>
      </c>
      <c r="U252" s="34"/>
      <c r="V252" s="34"/>
      <c r="W252" s="34"/>
      <c r="X252" s="34"/>
      <c r="Y252" s="34"/>
      <c r="Z252" s="34"/>
      <c r="AA252" s="34"/>
      <c r="AB252" s="34"/>
      <c r="AC252" s="34"/>
      <c r="AD252" s="34"/>
      <c r="AE252" s="34"/>
      <c r="AR252" s="183" t="s">
        <v>255</v>
      </c>
      <c r="AT252" s="183" t="s">
        <v>146</v>
      </c>
      <c r="AU252" s="183" t="s">
        <v>84</v>
      </c>
      <c r="AY252" s="17" t="s">
        <v>143</v>
      </c>
      <c r="BE252" s="184">
        <f>IF(N252="základní",J252,0)</f>
        <v>0</v>
      </c>
      <c r="BF252" s="184">
        <f>IF(N252="snížená",J252,0)</f>
        <v>0</v>
      </c>
      <c r="BG252" s="184">
        <f>IF(N252="zákl. přenesená",J252,0)</f>
        <v>0</v>
      </c>
      <c r="BH252" s="184">
        <f>IF(N252="sníž. přenesená",J252,0)</f>
        <v>0</v>
      </c>
      <c r="BI252" s="184">
        <f>IF(N252="nulová",J252,0)</f>
        <v>0</v>
      </c>
      <c r="BJ252" s="17" t="s">
        <v>82</v>
      </c>
      <c r="BK252" s="184">
        <f>ROUND((ROUND(I252,2))*(ROUND(H252,2)),2)</f>
        <v>0</v>
      </c>
      <c r="BL252" s="17" t="s">
        <v>255</v>
      </c>
      <c r="BM252" s="183" t="s">
        <v>400</v>
      </c>
    </row>
    <row r="253" spans="1:65" s="2" customFormat="1">
      <c r="A253" s="34"/>
      <c r="B253" s="35"/>
      <c r="C253" s="36"/>
      <c r="D253" s="185" t="s">
        <v>153</v>
      </c>
      <c r="E253" s="36"/>
      <c r="F253" s="186" t="s">
        <v>401</v>
      </c>
      <c r="G253" s="36"/>
      <c r="H253" s="36"/>
      <c r="I253" s="187"/>
      <c r="J253" s="36"/>
      <c r="K253" s="36"/>
      <c r="L253" s="39"/>
      <c r="M253" s="188"/>
      <c r="N253" s="189"/>
      <c r="O253" s="64"/>
      <c r="P253" s="64"/>
      <c r="Q253" s="64"/>
      <c r="R253" s="64"/>
      <c r="S253" s="64"/>
      <c r="T253" s="65"/>
      <c r="U253" s="34"/>
      <c r="V253" s="34"/>
      <c r="W253" s="34"/>
      <c r="X253" s="34"/>
      <c r="Y253" s="34"/>
      <c r="Z253" s="34"/>
      <c r="AA253" s="34"/>
      <c r="AB253" s="34"/>
      <c r="AC253" s="34"/>
      <c r="AD253" s="34"/>
      <c r="AE253" s="34"/>
      <c r="AT253" s="17" t="s">
        <v>153</v>
      </c>
      <c r="AU253" s="17" t="s">
        <v>84</v>
      </c>
    </row>
    <row r="254" spans="1:65" s="13" customFormat="1">
      <c r="B254" s="199"/>
      <c r="C254" s="200"/>
      <c r="D254" s="201" t="s">
        <v>160</v>
      </c>
      <c r="E254" s="202" t="s">
        <v>18</v>
      </c>
      <c r="F254" s="203" t="s">
        <v>396</v>
      </c>
      <c r="G254" s="200"/>
      <c r="H254" s="204">
        <v>8</v>
      </c>
      <c r="I254" s="205"/>
      <c r="J254" s="200"/>
      <c r="K254" s="200"/>
      <c r="L254" s="206"/>
      <c r="M254" s="207"/>
      <c r="N254" s="208"/>
      <c r="O254" s="208"/>
      <c r="P254" s="208"/>
      <c r="Q254" s="208"/>
      <c r="R254" s="208"/>
      <c r="S254" s="208"/>
      <c r="T254" s="209"/>
      <c r="AT254" s="210" t="s">
        <v>160</v>
      </c>
      <c r="AU254" s="210" t="s">
        <v>84</v>
      </c>
      <c r="AV254" s="13" t="s">
        <v>84</v>
      </c>
      <c r="AW254" s="13" t="s">
        <v>36</v>
      </c>
      <c r="AX254" s="13" t="s">
        <v>82</v>
      </c>
      <c r="AY254" s="210" t="s">
        <v>143</v>
      </c>
    </row>
    <row r="255" spans="1:65" s="2" customFormat="1" ht="49.15" customHeight="1">
      <c r="A255" s="34"/>
      <c r="B255" s="35"/>
      <c r="C255" s="173" t="s">
        <v>402</v>
      </c>
      <c r="D255" s="173" t="s">
        <v>146</v>
      </c>
      <c r="E255" s="174" t="s">
        <v>403</v>
      </c>
      <c r="F255" s="175" t="s">
        <v>404</v>
      </c>
      <c r="G255" s="176" t="s">
        <v>149</v>
      </c>
      <c r="H255" s="177">
        <v>0.1</v>
      </c>
      <c r="I255" s="178"/>
      <c r="J255" s="177">
        <f>ROUND((ROUND(I255,2))*(ROUND(H255,2)),2)</f>
        <v>0</v>
      </c>
      <c r="K255" s="175" t="s">
        <v>150</v>
      </c>
      <c r="L255" s="39"/>
      <c r="M255" s="179" t="s">
        <v>18</v>
      </c>
      <c r="N255" s="180" t="s">
        <v>45</v>
      </c>
      <c r="O255" s="64"/>
      <c r="P255" s="181">
        <f>O255*H255</f>
        <v>0</v>
      </c>
      <c r="Q255" s="181">
        <v>0</v>
      </c>
      <c r="R255" s="181">
        <f>Q255*H255</f>
        <v>0</v>
      </c>
      <c r="S255" s="181">
        <v>0</v>
      </c>
      <c r="T255" s="182">
        <f>S255*H255</f>
        <v>0</v>
      </c>
      <c r="U255" s="34"/>
      <c r="V255" s="34"/>
      <c r="W255" s="34"/>
      <c r="X255" s="34"/>
      <c r="Y255" s="34"/>
      <c r="Z255" s="34"/>
      <c r="AA255" s="34"/>
      <c r="AB255" s="34"/>
      <c r="AC255" s="34"/>
      <c r="AD255" s="34"/>
      <c r="AE255" s="34"/>
      <c r="AR255" s="183" t="s">
        <v>255</v>
      </c>
      <c r="AT255" s="183" t="s">
        <v>146</v>
      </c>
      <c r="AU255" s="183" t="s">
        <v>84</v>
      </c>
      <c r="AY255" s="17" t="s">
        <v>143</v>
      </c>
      <c r="BE255" s="184">
        <f>IF(N255="základní",J255,0)</f>
        <v>0</v>
      </c>
      <c r="BF255" s="184">
        <f>IF(N255="snížená",J255,0)</f>
        <v>0</v>
      </c>
      <c r="BG255" s="184">
        <f>IF(N255="zákl. přenesená",J255,0)</f>
        <v>0</v>
      </c>
      <c r="BH255" s="184">
        <f>IF(N255="sníž. přenesená",J255,0)</f>
        <v>0</v>
      </c>
      <c r="BI255" s="184">
        <f>IF(N255="nulová",J255,0)</f>
        <v>0</v>
      </c>
      <c r="BJ255" s="17" t="s">
        <v>82</v>
      </c>
      <c r="BK255" s="184">
        <f>ROUND((ROUND(I255,2))*(ROUND(H255,2)),2)</f>
        <v>0</v>
      </c>
      <c r="BL255" s="17" t="s">
        <v>255</v>
      </c>
      <c r="BM255" s="183" t="s">
        <v>405</v>
      </c>
    </row>
    <row r="256" spans="1:65" s="2" customFormat="1">
      <c r="A256" s="34"/>
      <c r="B256" s="35"/>
      <c r="C256" s="36"/>
      <c r="D256" s="185" t="s">
        <v>153</v>
      </c>
      <c r="E256" s="36"/>
      <c r="F256" s="186" t="s">
        <v>406</v>
      </c>
      <c r="G256" s="36"/>
      <c r="H256" s="36"/>
      <c r="I256" s="187"/>
      <c r="J256" s="36"/>
      <c r="K256" s="36"/>
      <c r="L256" s="39"/>
      <c r="M256" s="188"/>
      <c r="N256" s="189"/>
      <c r="O256" s="64"/>
      <c r="P256" s="64"/>
      <c r="Q256" s="64"/>
      <c r="R256" s="64"/>
      <c r="S256" s="64"/>
      <c r="T256" s="65"/>
      <c r="U256" s="34"/>
      <c r="V256" s="34"/>
      <c r="W256" s="34"/>
      <c r="X256" s="34"/>
      <c r="Y256" s="34"/>
      <c r="Z256" s="34"/>
      <c r="AA256" s="34"/>
      <c r="AB256" s="34"/>
      <c r="AC256" s="34"/>
      <c r="AD256" s="34"/>
      <c r="AE256" s="34"/>
      <c r="AT256" s="17" t="s">
        <v>153</v>
      </c>
      <c r="AU256" s="17" t="s">
        <v>84</v>
      </c>
    </row>
    <row r="257" spans="1:65" s="2" customFormat="1" ht="49.15" customHeight="1">
      <c r="A257" s="34"/>
      <c r="B257" s="35"/>
      <c r="C257" s="173" t="s">
        <v>407</v>
      </c>
      <c r="D257" s="173" t="s">
        <v>146</v>
      </c>
      <c r="E257" s="174" t="s">
        <v>408</v>
      </c>
      <c r="F257" s="175" t="s">
        <v>409</v>
      </c>
      <c r="G257" s="176" t="s">
        <v>149</v>
      </c>
      <c r="H257" s="177">
        <v>0.1</v>
      </c>
      <c r="I257" s="178"/>
      <c r="J257" s="177">
        <f>ROUND((ROUND(I257,2))*(ROUND(H257,2)),2)</f>
        <v>0</v>
      </c>
      <c r="K257" s="175" t="s">
        <v>150</v>
      </c>
      <c r="L257" s="39"/>
      <c r="M257" s="179" t="s">
        <v>18</v>
      </c>
      <c r="N257" s="180" t="s">
        <v>45</v>
      </c>
      <c r="O257" s="64"/>
      <c r="P257" s="181">
        <f>O257*H257</f>
        <v>0</v>
      </c>
      <c r="Q257" s="181">
        <v>0</v>
      </c>
      <c r="R257" s="181">
        <f>Q257*H257</f>
        <v>0</v>
      </c>
      <c r="S257" s="181">
        <v>0</v>
      </c>
      <c r="T257" s="182">
        <f>S257*H257</f>
        <v>0</v>
      </c>
      <c r="U257" s="34"/>
      <c r="V257" s="34"/>
      <c r="W257" s="34"/>
      <c r="X257" s="34"/>
      <c r="Y257" s="34"/>
      <c r="Z257" s="34"/>
      <c r="AA257" s="34"/>
      <c r="AB257" s="34"/>
      <c r="AC257" s="34"/>
      <c r="AD257" s="34"/>
      <c r="AE257" s="34"/>
      <c r="AR257" s="183" t="s">
        <v>255</v>
      </c>
      <c r="AT257" s="183" t="s">
        <v>146</v>
      </c>
      <c r="AU257" s="183" t="s">
        <v>84</v>
      </c>
      <c r="AY257" s="17" t="s">
        <v>143</v>
      </c>
      <c r="BE257" s="184">
        <f>IF(N257="základní",J257,0)</f>
        <v>0</v>
      </c>
      <c r="BF257" s="184">
        <f>IF(N257="snížená",J257,0)</f>
        <v>0</v>
      </c>
      <c r="BG257" s="184">
        <f>IF(N257="zákl. přenesená",J257,0)</f>
        <v>0</v>
      </c>
      <c r="BH257" s="184">
        <f>IF(N257="sníž. přenesená",J257,0)</f>
        <v>0</v>
      </c>
      <c r="BI257" s="184">
        <f>IF(N257="nulová",J257,0)</f>
        <v>0</v>
      </c>
      <c r="BJ257" s="17" t="s">
        <v>82</v>
      </c>
      <c r="BK257" s="184">
        <f>ROUND((ROUND(I257,2))*(ROUND(H257,2)),2)</f>
        <v>0</v>
      </c>
      <c r="BL257" s="17" t="s">
        <v>255</v>
      </c>
      <c r="BM257" s="183" t="s">
        <v>410</v>
      </c>
    </row>
    <row r="258" spans="1:65" s="2" customFormat="1">
      <c r="A258" s="34"/>
      <c r="B258" s="35"/>
      <c r="C258" s="36"/>
      <c r="D258" s="185" t="s">
        <v>153</v>
      </c>
      <c r="E258" s="36"/>
      <c r="F258" s="186" t="s">
        <v>411</v>
      </c>
      <c r="G258" s="36"/>
      <c r="H258" s="36"/>
      <c r="I258" s="187"/>
      <c r="J258" s="36"/>
      <c r="K258" s="36"/>
      <c r="L258" s="39"/>
      <c r="M258" s="188"/>
      <c r="N258" s="189"/>
      <c r="O258" s="64"/>
      <c r="P258" s="64"/>
      <c r="Q258" s="64"/>
      <c r="R258" s="64"/>
      <c r="S258" s="64"/>
      <c r="T258" s="65"/>
      <c r="U258" s="34"/>
      <c r="V258" s="34"/>
      <c r="W258" s="34"/>
      <c r="X258" s="34"/>
      <c r="Y258" s="34"/>
      <c r="Z258" s="34"/>
      <c r="AA258" s="34"/>
      <c r="AB258" s="34"/>
      <c r="AC258" s="34"/>
      <c r="AD258" s="34"/>
      <c r="AE258" s="34"/>
      <c r="AT258" s="17" t="s">
        <v>153</v>
      </c>
      <c r="AU258" s="17" t="s">
        <v>84</v>
      </c>
    </row>
    <row r="259" spans="1:65" s="12" customFormat="1" ht="22.9" customHeight="1">
      <c r="B259" s="157"/>
      <c r="C259" s="158"/>
      <c r="D259" s="159" t="s">
        <v>73</v>
      </c>
      <c r="E259" s="171" t="s">
        <v>412</v>
      </c>
      <c r="F259" s="171" t="s">
        <v>413</v>
      </c>
      <c r="G259" s="158"/>
      <c r="H259" s="158"/>
      <c r="I259" s="161"/>
      <c r="J259" s="172">
        <f>BK259</f>
        <v>0</v>
      </c>
      <c r="K259" s="158"/>
      <c r="L259" s="163"/>
      <c r="M259" s="164"/>
      <c r="N259" s="165"/>
      <c r="O259" s="165"/>
      <c r="P259" s="166">
        <f>SUM(P260:P317)</f>
        <v>0</v>
      </c>
      <c r="Q259" s="165"/>
      <c r="R259" s="166">
        <f>SUM(R260:R317)</f>
        <v>2.0342455999999998</v>
      </c>
      <c r="S259" s="165"/>
      <c r="T259" s="167">
        <f>SUM(T260:T317)</f>
        <v>2.051145</v>
      </c>
      <c r="AR259" s="168" t="s">
        <v>84</v>
      </c>
      <c r="AT259" s="169" t="s">
        <v>73</v>
      </c>
      <c r="AU259" s="169" t="s">
        <v>82</v>
      </c>
      <c r="AY259" s="168" t="s">
        <v>143</v>
      </c>
      <c r="BK259" s="170">
        <f>SUM(BK260:BK317)</f>
        <v>0</v>
      </c>
    </row>
    <row r="260" spans="1:65" s="2" customFormat="1" ht="55.5" customHeight="1">
      <c r="A260" s="34"/>
      <c r="B260" s="35"/>
      <c r="C260" s="173" t="s">
        <v>414</v>
      </c>
      <c r="D260" s="173" t="s">
        <v>146</v>
      </c>
      <c r="E260" s="174" t="s">
        <v>415</v>
      </c>
      <c r="F260" s="175" t="s">
        <v>416</v>
      </c>
      <c r="G260" s="176" t="s">
        <v>180</v>
      </c>
      <c r="H260" s="177">
        <v>44</v>
      </c>
      <c r="I260" s="178"/>
      <c r="J260" s="177">
        <f>ROUND((ROUND(I260,2))*(ROUND(H260,2)),2)</f>
        <v>0</v>
      </c>
      <c r="K260" s="175" t="s">
        <v>150</v>
      </c>
      <c r="L260" s="39"/>
      <c r="M260" s="179" t="s">
        <v>18</v>
      </c>
      <c r="N260" s="180" t="s">
        <v>45</v>
      </c>
      <c r="O260" s="64"/>
      <c r="P260" s="181">
        <f>O260*H260</f>
        <v>0</v>
      </c>
      <c r="Q260" s="181">
        <v>2.2450000000000001E-2</v>
      </c>
      <c r="R260" s="181">
        <f>Q260*H260</f>
        <v>0.98780000000000001</v>
      </c>
      <c r="S260" s="181">
        <v>0</v>
      </c>
      <c r="T260" s="182">
        <f>S260*H260</f>
        <v>0</v>
      </c>
      <c r="U260" s="34"/>
      <c r="V260" s="34"/>
      <c r="W260" s="34"/>
      <c r="X260" s="34"/>
      <c r="Y260" s="34"/>
      <c r="Z260" s="34"/>
      <c r="AA260" s="34"/>
      <c r="AB260" s="34"/>
      <c r="AC260" s="34"/>
      <c r="AD260" s="34"/>
      <c r="AE260" s="34"/>
      <c r="AR260" s="183" t="s">
        <v>255</v>
      </c>
      <c r="AT260" s="183" t="s">
        <v>146</v>
      </c>
      <c r="AU260" s="183" t="s">
        <v>84</v>
      </c>
      <c r="AY260" s="17" t="s">
        <v>143</v>
      </c>
      <c r="BE260" s="184">
        <f>IF(N260="základní",J260,0)</f>
        <v>0</v>
      </c>
      <c r="BF260" s="184">
        <f>IF(N260="snížená",J260,0)</f>
        <v>0</v>
      </c>
      <c r="BG260" s="184">
        <f>IF(N260="zákl. přenesená",J260,0)</f>
        <v>0</v>
      </c>
      <c r="BH260" s="184">
        <f>IF(N260="sníž. přenesená",J260,0)</f>
        <v>0</v>
      </c>
      <c r="BI260" s="184">
        <f>IF(N260="nulová",J260,0)</f>
        <v>0</v>
      </c>
      <c r="BJ260" s="17" t="s">
        <v>82</v>
      </c>
      <c r="BK260" s="184">
        <f>ROUND((ROUND(I260,2))*(ROUND(H260,2)),2)</f>
        <v>0</v>
      </c>
      <c r="BL260" s="17" t="s">
        <v>255</v>
      </c>
      <c r="BM260" s="183" t="s">
        <v>417</v>
      </c>
    </row>
    <row r="261" spans="1:65" s="2" customFormat="1">
      <c r="A261" s="34"/>
      <c r="B261" s="35"/>
      <c r="C261" s="36"/>
      <c r="D261" s="185" t="s">
        <v>153</v>
      </c>
      <c r="E261" s="36"/>
      <c r="F261" s="186" t="s">
        <v>418</v>
      </c>
      <c r="G261" s="36"/>
      <c r="H261" s="36"/>
      <c r="I261" s="187"/>
      <c r="J261" s="36"/>
      <c r="K261" s="36"/>
      <c r="L261" s="39"/>
      <c r="M261" s="188"/>
      <c r="N261" s="189"/>
      <c r="O261" s="64"/>
      <c r="P261" s="64"/>
      <c r="Q261" s="64"/>
      <c r="R261" s="64"/>
      <c r="S261" s="64"/>
      <c r="T261" s="65"/>
      <c r="U261" s="34"/>
      <c r="V261" s="34"/>
      <c r="W261" s="34"/>
      <c r="X261" s="34"/>
      <c r="Y261" s="34"/>
      <c r="Z261" s="34"/>
      <c r="AA261" s="34"/>
      <c r="AB261" s="34"/>
      <c r="AC261" s="34"/>
      <c r="AD261" s="34"/>
      <c r="AE261" s="34"/>
      <c r="AT261" s="17" t="s">
        <v>153</v>
      </c>
      <c r="AU261" s="17" t="s">
        <v>84</v>
      </c>
    </row>
    <row r="262" spans="1:65" s="13" customFormat="1">
      <c r="B262" s="199"/>
      <c r="C262" s="200"/>
      <c r="D262" s="201" t="s">
        <v>160</v>
      </c>
      <c r="E262" s="202" t="s">
        <v>18</v>
      </c>
      <c r="F262" s="203" t="s">
        <v>419</v>
      </c>
      <c r="G262" s="200"/>
      <c r="H262" s="204">
        <v>12.5</v>
      </c>
      <c r="I262" s="205"/>
      <c r="J262" s="200"/>
      <c r="K262" s="200"/>
      <c r="L262" s="206"/>
      <c r="M262" s="207"/>
      <c r="N262" s="208"/>
      <c r="O262" s="208"/>
      <c r="P262" s="208"/>
      <c r="Q262" s="208"/>
      <c r="R262" s="208"/>
      <c r="S262" s="208"/>
      <c r="T262" s="209"/>
      <c r="AT262" s="210" t="s">
        <v>160</v>
      </c>
      <c r="AU262" s="210" t="s">
        <v>84</v>
      </c>
      <c r="AV262" s="13" t="s">
        <v>84</v>
      </c>
      <c r="AW262" s="13" t="s">
        <v>36</v>
      </c>
      <c r="AX262" s="13" t="s">
        <v>74</v>
      </c>
      <c r="AY262" s="210" t="s">
        <v>143</v>
      </c>
    </row>
    <row r="263" spans="1:65" s="13" customFormat="1">
      <c r="B263" s="199"/>
      <c r="C263" s="200"/>
      <c r="D263" s="201" t="s">
        <v>160</v>
      </c>
      <c r="E263" s="202" t="s">
        <v>18</v>
      </c>
      <c r="F263" s="203" t="s">
        <v>420</v>
      </c>
      <c r="G263" s="200"/>
      <c r="H263" s="204">
        <v>19.5</v>
      </c>
      <c r="I263" s="205"/>
      <c r="J263" s="200"/>
      <c r="K263" s="200"/>
      <c r="L263" s="206"/>
      <c r="M263" s="207"/>
      <c r="N263" s="208"/>
      <c r="O263" s="208"/>
      <c r="P263" s="208"/>
      <c r="Q263" s="208"/>
      <c r="R263" s="208"/>
      <c r="S263" s="208"/>
      <c r="T263" s="209"/>
      <c r="AT263" s="210" t="s">
        <v>160</v>
      </c>
      <c r="AU263" s="210" t="s">
        <v>84</v>
      </c>
      <c r="AV263" s="13" t="s">
        <v>84</v>
      </c>
      <c r="AW263" s="13" t="s">
        <v>36</v>
      </c>
      <c r="AX263" s="13" t="s">
        <v>74</v>
      </c>
      <c r="AY263" s="210" t="s">
        <v>143</v>
      </c>
    </row>
    <row r="264" spans="1:65" s="13" customFormat="1">
      <c r="B264" s="199"/>
      <c r="C264" s="200"/>
      <c r="D264" s="201" t="s">
        <v>160</v>
      </c>
      <c r="E264" s="202" t="s">
        <v>18</v>
      </c>
      <c r="F264" s="203" t="s">
        <v>421</v>
      </c>
      <c r="G264" s="200"/>
      <c r="H264" s="204">
        <v>12</v>
      </c>
      <c r="I264" s="205"/>
      <c r="J264" s="200"/>
      <c r="K264" s="200"/>
      <c r="L264" s="206"/>
      <c r="M264" s="207"/>
      <c r="N264" s="208"/>
      <c r="O264" s="208"/>
      <c r="P264" s="208"/>
      <c r="Q264" s="208"/>
      <c r="R264" s="208"/>
      <c r="S264" s="208"/>
      <c r="T264" s="209"/>
      <c r="AT264" s="210" t="s">
        <v>160</v>
      </c>
      <c r="AU264" s="210" t="s">
        <v>84</v>
      </c>
      <c r="AV264" s="13" t="s">
        <v>84</v>
      </c>
      <c r="AW264" s="13" t="s">
        <v>36</v>
      </c>
      <c r="AX264" s="13" t="s">
        <v>74</v>
      </c>
      <c r="AY264" s="210" t="s">
        <v>143</v>
      </c>
    </row>
    <row r="265" spans="1:65" s="14" customFormat="1">
      <c r="B265" s="211"/>
      <c r="C265" s="212"/>
      <c r="D265" s="201" t="s">
        <v>160</v>
      </c>
      <c r="E265" s="213" t="s">
        <v>18</v>
      </c>
      <c r="F265" s="214" t="s">
        <v>169</v>
      </c>
      <c r="G265" s="212"/>
      <c r="H265" s="215">
        <v>44</v>
      </c>
      <c r="I265" s="216"/>
      <c r="J265" s="212"/>
      <c r="K265" s="212"/>
      <c r="L265" s="217"/>
      <c r="M265" s="218"/>
      <c r="N265" s="219"/>
      <c r="O265" s="219"/>
      <c r="P265" s="219"/>
      <c r="Q265" s="219"/>
      <c r="R265" s="219"/>
      <c r="S265" s="219"/>
      <c r="T265" s="220"/>
      <c r="AT265" s="221" t="s">
        <v>160</v>
      </c>
      <c r="AU265" s="221" t="s">
        <v>84</v>
      </c>
      <c r="AV265" s="14" t="s">
        <v>151</v>
      </c>
      <c r="AW265" s="14" t="s">
        <v>36</v>
      </c>
      <c r="AX265" s="14" t="s">
        <v>82</v>
      </c>
      <c r="AY265" s="221" t="s">
        <v>143</v>
      </c>
    </row>
    <row r="266" spans="1:65" s="2" customFormat="1" ht="37.9" customHeight="1">
      <c r="A266" s="34"/>
      <c r="B266" s="35"/>
      <c r="C266" s="173" t="s">
        <v>422</v>
      </c>
      <c r="D266" s="173" t="s">
        <v>146</v>
      </c>
      <c r="E266" s="174" t="s">
        <v>423</v>
      </c>
      <c r="F266" s="175" t="s">
        <v>424</v>
      </c>
      <c r="G266" s="176" t="s">
        <v>180</v>
      </c>
      <c r="H266" s="177">
        <v>44</v>
      </c>
      <c r="I266" s="178"/>
      <c r="J266" s="177">
        <f>ROUND((ROUND(I266,2))*(ROUND(H266,2)),2)</f>
        <v>0</v>
      </c>
      <c r="K266" s="175" t="s">
        <v>150</v>
      </c>
      <c r="L266" s="39"/>
      <c r="M266" s="179" t="s">
        <v>18</v>
      </c>
      <c r="N266" s="180" t="s">
        <v>45</v>
      </c>
      <c r="O266" s="64"/>
      <c r="P266" s="181">
        <f>O266*H266</f>
        <v>0</v>
      </c>
      <c r="Q266" s="181">
        <v>0</v>
      </c>
      <c r="R266" s="181">
        <f>Q266*H266</f>
        <v>0</v>
      </c>
      <c r="S266" s="181">
        <v>3.175E-2</v>
      </c>
      <c r="T266" s="182">
        <f>S266*H266</f>
        <v>1.397</v>
      </c>
      <c r="U266" s="34"/>
      <c r="V266" s="34"/>
      <c r="W266" s="34"/>
      <c r="X266" s="34"/>
      <c r="Y266" s="34"/>
      <c r="Z266" s="34"/>
      <c r="AA266" s="34"/>
      <c r="AB266" s="34"/>
      <c r="AC266" s="34"/>
      <c r="AD266" s="34"/>
      <c r="AE266" s="34"/>
      <c r="AR266" s="183" t="s">
        <v>255</v>
      </c>
      <c r="AT266" s="183" t="s">
        <v>146</v>
      </c>
      <c r="AU266" s="183" t="s">
        <v>84</v>
      </c>
      <c r="AY266" s="17" t="s">
        <v>143</v>
      </c>
      <c r="BE266" s="184">
        <f>IF(N266="základní",J266,0)</f>
        <v>0</v>
      </c>
      <c r="BF266" s="184">
        <f>IF(N266="snížená",J266,0)</f>
        <v>0</v>
      </c>
      <c r="BG266" s="184">
        <f>IF(N266="zákl. přenesená",J266,0)</f>
        <v>0</v>
      </c>
      <c r="BH266" s="184">
        <f>IF(N266="sníž. přenesená",J266,0)</f>
        <v>0</v>
      </c>
      <c r="BI266" s="184">
        <f>IF(N266="nulová",J266,0)</f>
        <v>0</v>
      </c>
      <c r="BJ266" s="17" t="s">
        <v>82</v>
      </c>
      <c r="BK266" s="184">
        <f>ROUND((ROUND(I266,2))*(ROUND(H266,2)),2)</f>
        <v>0</v>
      </c>
      <c r="BL266" s="17" t="s">
        <v>255</v>
      </c>
      <c r="BM266" s="183" t="s">
        <v>425</v>
      </c>
    </row>
    <row r="267" spans="1:65" s="2" customFormat="1">
      <c r="A267" s="34"/>
      <c r="B267" s="35"/>
      <c r="C267" s="36"/>
      <c r="D267" s="185" t="s">
        <v>153</v>
      </c>
      <c r="E267" s="36"/>
      <c r="F267" s="186" t="s">
        <v>426</v>
      </c>
      <c r="G267" s="36"/>
      <c r="H267" s="36"/>
      <c r="I267" s="187"/>
      <c r="J267" s="36"/>
      <c r="K267" s="36"/>
      <c r="L267" s="39"/>
      <c r="M267" s="188"/>
      <c r="N267" s="189"/>
      <c r="O267" s="64"/>
      <c r="P267" s="64"/>
      <c r="Q267" s="64"/>
      <c r="R267" s="64"/>
      <c r="S267" s="64"/>
      <c r="T267" s="65"/>
      <c r="U267" s="34"/>
      <c r="V267" s="34"/>
      <c r="W267" s="34"/>
      <c r="X267" s="34"/>
      <c r="Y267" s="34"/>
      <c r="Z267" s="34"/>
      <c r="AA267" s="34"/>
      <c r="AB267" s="34"/>
      <c r="AC267" s="34"/>
      <c r="AD267" s="34"/>
      <c r="AE267" s="34"/>
      <c r="AT267" s="17" t="s">
        <v>153</v>
      </c>
      <c r="AU267" s="17" t="s">
        <v>84</v>
      </c>
    </row>
    <row r="268" spans="1:65" s="13" customFormat="1">
      <c r="B268" s="199"/>
      <c r="C268" s="200"/>
      <c r="D268" s="201" t="s">
        <v>160</v>
      </c>
      <c r="E268" s="202" t="s">
        <v>18</v>
      </c>
      <c r="F268" s="203" t="s">
        <v>419</v>
      </c>
      <c r="G268" s="200"/>
      <c r="H268" s="204">
        <v>12.5</v>
      </c>
      <c r="I268" s="205"/>
      <c r="J268" s="200"/>
      <c r="K268" s="200"/>
      <c r="L268" s="206"/>
      <c r="M268" s="207"/>
      <c r="N268" s="208"/>
      <c r="O268" s="208"/>
      <c r="P268" s="208"/>
      <c r="Q268" s="208"/>
      <c r="R268" s="208"/>
      <c r="S268" s="208"/>
      <c r="T268" s="209"/>
      <c r="AT268" s="210" t="s">
        <v>160</v>
      </c>
      <c r="AU268" s="210" t="s">
        <v>84</v>
      </c>
      <c r="AV268" s="13" t="s">
        <v>84</v>
      </c>
      <c r="AW268" s="13" t="s">
        <v>36</v>
      </c>
      <c r="AX268" s="13" t="s">
        <v>74</v>
      </c>
      <c r="AY268" s="210" t="s">
        <v>143</v>
      </c>
    </row>
    <row r="269" spans="1:65" s="13" customFormat="1">
      <c r="B269" s="199"/>
      <c r="C269" s="200"/>
      <c r="D269" s="201" t="s">
        <v>160</v>
      </c>
      <c r="E269" s="202" t="s">
        <v>18</v>
      </c>
      <c r="F269" s="203" t="s">
        <v>420</v>
      </c>
      <c r="G269" s="200"/>
      <c r="H269" s="204">
        <v>19.5</v>
      </c>
      <c r="I269" s="205"/>
      <c r="J269" s="200"/>
      <c r="K269" s="200"/>
      <c r="L269" s="206"/>
      <c r="M269" s="207"/>
      <c r="N269" s="208"/>
      <c r="O269" s="208"/>
      <c r="P269" s="208"/>
      <c r="Q269" s="208"/>
      <c r="R269" s="208"/>
      <c r="S269" s="208"/>
      <c r="T269" s="209"/>
      <c r="AT269" s="210" t="s">
        <v>160</v>
      </c>
      <c r="AU269" s="210" t="s">
        <v>84</v>
      </c>
      <c r="AV269" s="13" t="s">
        <v>84</v>
      </c>
      <c r="AW269" s="13" t="s">
        <v>36</v>
      </c>
      <c r="AX269" s="13" t="s">
        <v>74</v>
      </c>
      <c r="AY269" s="210" t="s">
        <v>143</v>
      </c>
    </row>
    <row r="270" spans="1:65" s="13" customFormat="1">
      <c r="B270" s="199"/>
      <c r="C270" s="200"/>
      <c r="D270" s="201" t="s">
        <v>160</v>
      </c>
      <c r="E270" s="202" t="s">
        <v>18</v>
      </c>
      <c r="F270" s="203" t="s">
        <v>421</v>
      </c>
      <c r="G270" s="200"/>
      <c r="H270" s="204">
        <v>12</v>
      </c>
      <c r="I270" s="205"/>
      <c r="J270" s="200"/>
      <c r="K270" s="200"/>
      <c r="L270" s="206"/>
      <c r="M270" s="207"/>
      <c r="N270" s="208"/>
      <c r="O270" s="208"/>
      <c r="P270" s="208"/>
      <c r="Q270" s="208"/>
      <c r="R270" s="208"/>
      <c r="S270" s="208"/>
      <c r="T270" s="209"/>
      <c r="AT270" s="210" t="s">
        <v>160</v>
      </c>
      <c r="AU270" s="210" t="s">
        <v>84</v>
      </c>
      <c r="AV270" s="13" t="s">
        <v>84</v>
      </c>
      <c r="AW270" s="13" t="s">
        <v>36</v>
      </c>
      <c r="AX270" s="13" t="s">
        <v>74</v>
      </c>
      <c r="AY270" s="210" t="s">
        <v>143</v>
      </c>
    </row>
    <row r="271" spans="1:65" s="14" customFormat="1">
      <c r="B271" s="211"/>
      <c r="C271" s="212"/>
      <c r="D271" s="201" t="s">
        <v>160</v>
      </c>
      <c r="E271" s="213" t="s">
        <v>18</v>
      </c>
      <c r="F271" s="214" t="s">
        <v>169</v>
      </c>
      <c r="G271" s="212"/>
      <c r="H271" s="215">
        <v>44</v>
      </c>
      <c r="I271" s="216"/>
      <c r="J271" s="212"/>
      <c r="K271" s="212"/>
      <c r="L271" s="217"/>
      <c r="M271" s="218"/>
      <c r="N271" s="219"/>
      <c r="O271" s="219"/>
      <c r="P271" s="219"/>
      <c r="Q271" s="219"/>
      <c r="R271" s="219"/>
      <c r="S271" s="219"/>
      <c r="T271" s="220"/>
      <c r="AT271" s="221" t="s">
        <v>160</v>
      </c>
      <c r="AU271" s="221" t="s">
        <v>84</v>
      </c>
      <c r="AV271" s="14" t="s">
        <v>151</v>
      </c>
      <c r="AW271" s="14" t="s">
        <v>36</v>
      </c>
      <c r="AX271" s="14" t="s">
        <v>82</v>
      </c>
      <c r="AY271" s="221" t="s">
        <v>143</v>
      </c>
    </row>
    <row r="272" spans="1:65" s="2" customFormat="1" ht="55.5" customHeight="1">
      <c r="A272" s="34"/>
      <c r="B272" s="35"/>
      <c r="C272" s="173" t="s">
        <v>427</v>
      </c>
      <c r="D272" s="173" t="s">
        <v>146</v>
      </c>
      <c r="E272" s="174" t="s">
        <v>428</v>
      </c>
      <c r="F272" s="175" t="s">
        <v>429</v>
      </c>
      <c r="G272" s="176" t="s">
        <v>180</v>
      </c>
      <c r="H272" s="177">
        <v>21</v>
      </c>
      <c r="I272" s="178"/>
      <c r="J272" s="177">
        <f>ROUND((ROUND(I272,2))*(ROUND(H272,2)),2)</f>
        <v>0</v>
      </c>
      <c r="K272" s="175" t="s">
        <v>150</v>
      </c>
      <c r="L272" s="39"/>
      <c r="M272" s="179" t="s">
        <v>18</v>
      </c>
      <c r="N272" s="180" t="s">
        <v>45</v>
      </c>
      <c r="O272" s="64"/>
      <c r="P272" s="181">
        <f>O272*H272</f>
        <v>0</v>
      </c>
      <c r="Q272" s="181">
        <v>1.1820000000000001E-2</v>
      </c>
      <c r="R272" s="181">
        <f>Q272*H272</f>
        <v>0.24822000000000002</v>
      </c>
      <c r="S272" s="181">
        <v>0</v>
      </c>
      <c r="T272" s="182">
        <f>S272*H272</f>
        <v>0</v>
      </c>
      <c r="U272" s="34"/>
      <c r="V272" s="34"/>
      <c r="W272" s="34"/>
      <c r="X272" s="34"/>
      <c r="Y272" s="34"/>
      <c r="Z272" s="34"/>
      <c r="AA272" s="34"/>
      <c r="AB272" s="34"/>
      <c r="AC272" s="34"/>
      <c r="AD272" s="34"/>
      <c r="AE272" s="34"/>
      <c r="AR272" s="183" t="s">
        <v>255</v>
      </c>
      <c r="AT272" s="183" t="s">
        <v>146</v>
      </c>
      <c r="AU272" s="183" t="s">
        <v>84</v>
      </c>
      <c r="AY272" s="17" t="s">
        <v>143</v>
      </c>
      <c r="BE272" s="184">
        <f>IF(N272="základní",J272,0)</f>
        <v>0</v>
      </c>
      <c r="BF272" s="184">
        <f>IF(N272="snížená",J272,0)</f>
        <v>0</v>
      </c>
      <c r="BG272" s="184">
        <f>IF(N272="zákl. přenesená",J272,0)</f>
        <v>0</v>
      </c>
      <c r="BH272" s="184">
        <f>IF(N272="sníž. přenesená",J272,0)</f>
        <v>0</v>
      </c>
      <c r="BI272" s="184">
        <f>IF(N272="nulová",J272,0)</f>
        <v>0</v>
      </c>
      <c r="BJ272" s="17" t="s">
        <v>82</v>
      </c>
      <c r="BK272" s="184">
        <f>ROUND((ROUND(I272,2))*(ROUND(H272,2)),2)</f>
        <v>0</v>
      </c>
      <c r="BL272" s="17" t="s">
        <v>255</v>
      </c>
      <c r="BM272" s="183" t="s">
        <v>430</v>
      </c>
    </row>
    <row r="273" spans="1:65" s="2" customFormat="1">
      <c r="A273" s="34"/>
      <c r="B273" s="35"/>
      <c r="C273" s="36"/>
      <c r="D273" s="185" t="s">
        <v>153</v>
      </c>
      <c r="E273" s="36"/>
      <c r="F273" s="186" t="s">
        <v>431</v>
      </c>
      <c r="G273" s="36"/>
      <c r="H273" s="36"/>
      <c r="I273" s="187"/>
      <c r="J273" s="36"/>
      <c r="K273" s="36"/>
      <c r="L273" s="39"/>
      <c r="M273" s="188"/>
      <c r="N273" s="189"/>
      <c r="O273" s="64"/>
      <c r="P273" s="64"/>
      <c r="Q273" s="64"/>
      <c r="R273" s="64"/>
      <c r="S273" s="64"/>
      <c r="T273" s="65"/>
      <c r="U273" s="34"/>
      <c r="V273" s="34"/>
      <c r="W273" s="34"/>
      <c r="X273" s="34"/>
      <c r="Y273" s="34"/>
      <c r="Z273" s="34"/>
      <c r="AA273" s="34"/>
      <c r="AB273" s="34"/>
      <c r="AC273" s="34"/>
      <c r="AD273" s="34"/>
      <c r="AE273" s="34"/>
      <c r="AT273" s="17" t="s">
        <v>153</v>
      </c>
      <c r="AU273" s="17" t="s">
        <v>84</v>
      </c>
    </row>
    <row r="274" spans="1:65" s="13" customFormat="1">
      <c r="B274" s="199"/>
      <c r="C274" s="200"/>
      <c r="D274" s="201" t="s">
        <v>160</v>
      </c>
      <c r="E274" s="202" t="s">
        <v>18</v>
      </c>
      <c r="F274" s="203" t="s">
        <v>432</v>
      </c>
      <c r="G274" s="200"/>
      <c r="H274" s="204">
        <v>5.5</v>
      </c>
      <c r="I274" s="205"/>
      <c r="J274" s="200"/>
      <c r="K274" s="200"/>
      <c r="L274" s="206"/>
      <c r="M274" s="207"/>
      <c r="N274" s="208"/>
      <c r="O274" s="208"/>
      <c r="P274" s="208"/>
      <c r="Q274" s="208"/>
      <c r="R274" s="208"/>
      <c r="S274" s="208"/>
      <c r="T274" s="209"/>
      <c r="AT274" s="210" t="s">
        <v>160</v>
      </c>
      <c r="AU274" s="210" t="s">
        <v>84</v>
      </c>
      <c r="AV274" s="13" t="s">
        <v>84</v>
      </c>
      <c r="AW274" s="13" t="s">
        <v>36</v>
      </c>
      <c r="AX274" s="13" t="s">
        <v>74</v>
      </c>
      <c r="AY274" s="210" t="s">
        <v>143</v>
      </c>
    </row>
    <row r="275" spans="1:65" s="13" customFormat="1">
      <c r="B275" s="199"/>
      <c r="C275" s="200"/>
      <c r="D275" s="201" t="s">
        <v>160</v>
      </c>
      <c r="E275" s="202" t="s">
        <v>18</v>
      </c>
      <c r="F275" s="203" t="s">
        <v>396</v>
      </c>
      <c r="G275" s="200"/>
      <c r="H275" s="204">
        <v>8</v>
      </c>
      <c r="I275" s="205"/>
      <c r="J275" s="200"/>
      <c r="K275" s="200"/>
      <c r="L275" s="206"/>
      <c r="M275" s="207"/>
      <c r="N275" s="208"/>
      <c r="O275" s="208"/>
      <c r="P275" s="208"/>
      <c r="Q275" s="208"/>
      <c r="R275" s="208"/>
      <c r="S275" s="208"/>
      <c r="T275" s="209"/>
      <c r="AT275" s="210" t="s">
        <v>160</v>
      </c>
      <c r="AU275" s="210" t="s">
        <v>84</v>
      </c>
      <c r="AV275" s="13" t="s">
        <v>84</v>
      </c>
      <c r="AW275" s="13" t="s">
        <v>36</v>
      </c>
      <c r="AX275" s="13" t="s">
        <v>74</v>
      </c>
      <c r="AY275" s="210" t="s">
        <v>143</v>
      </c>
    </row>
    <row r="276" spans="1:65" s="13" customFormat="1">
      <c r="B276" s="199"/>
      <c r="C276" s="200"/>
      <c r="D276" s="201" t="s">
        <v>160</v>
      </c>
      <c r="E276" s="202" t="s">
        <v>18</v>
      </c>
      <c r="F276" s="203" t="s">
        <v>433</v>
      </c>
      <c r="G276" s="200"/>
      <c r="H276" s="204">
        <v>7.5</v>
      </c>
      <c r="I276" s="205"/>
      <c r="J276" s="200"/>
      <c r="K276" s="200"/>
      <c r="L276" s="206"/>
      <c r="M276" s="207"/>
      <c r="N276" s="208"/>
      <c r="O276" s="208"/>
      <c r="P276" s="208"/>
      <c r="Q276" s="208"/>
      <c r="R276" s="208"/>
      <c r="S276" s="208"/>
      <c r="T276" s="209"/>
      <c r="AT276" s="210" t="s">
        <v>160</v>
      </c>
      <c r="AU276" s="210" t="s">
        <v>84</v>
      </c>
      <c r="AV276" s="13" t="s">
        <v>84</v>
      </c>
      <c r="AW276" s="13" t="s">
        <v>36</v>
      </c>
      <c r="AX276" s="13" t="s">
        <v>74</v>
      </c>
      <c r="AY276" s="210" t="s">
        <v>143</v>
      </c>
    </row>
    <row r="277" spans="1:65" s="14" customFormat="1">
      <c r="B277" s="211"/>
      <c r="C277" s="212"/>
      <c r="D277" s="201" t="s">
        <v>160</v>
      </c>
      <c r="E277" s="213" t="s">
        <v>18</v>
      </c>
      <c r="F277" s="214" t="s">
        <v>169</v>
      </c>
      <c r="G277" s="212"/>
      <c r="H277" s="215">
        <v>21</v>
      </c>
      <c r="I277" s="216"/>
      <c r="J277" s="212"/>
      <c r="K277" s="212"/>
      <c r="L277" s="217"/>
      <c r="M277" s="218"/>
      <c r="N277" s="219"/>
      <c r="O277" s="219"/>
      <c r="P277" s="219"/>
      <c r="Q277" s="219"/>
      <c r="R277" s="219"/>
      <c r="S277" s="219"/>
      <c r="T277" s="220"/>
      <c r="AT277" s="221" t="s">
        <v>160</v>
      </c>
      <c r="AU277" s="221" t="s">
        <v>84</v>
      </c>
      <c r="AV277" s="14" t="s">
        <v>151</v>
      </c>
      <c r="AW277" s="14" t="s">
        <v>36</v>
      </c>
      <c r="AX277" s="14" t="s">
        <v>82</v>
      </c>
      <c r="AY277" s="221" t="s">
        <v>143</v>
      </c>
    </row>
    <row r="278" spans="1:65" s="2" customFormat="1" ht="62.65" customHeight="1">
      <c r="A278" s="34"/>
      <c r="B278" s="35"/>
      <c r="C278" s="173" t="s">
        <v>434</v>
      </c>
      <c r="D278" s="173" t="s">
        <v>146</v>
      </c>
      <c r="E278" s="174" t="s">
        <v>435</v>
      </c>
      <c r="F278" s="175" t="s">
        <v>436</v>
      </c>
      <c r="G278" s="176" t="s">
        <v>180</v>
      </c>
      <c r="H278" s="177">
        <v>10</v>
      </c>
      <c r="I278" s="178"/>
      <c r="J278" s="177">
        <f>ROUND((ROUND(I278,2))*(ROUND(H278,2)),2)</f>
        <v>0</v>
      </c>
      <c r="K278" s="175" t="s">
        <v>150</v>
      </c>
      <c r="L278" s="39"/>
      <c r="M278" s="179" t="s">
        <v>18</v>
      </c>
      <c r="N278" s="180" t="s">
        <v>45</v>
      </c>
      <c r="O278" s="64"/>
      <c r="P278" s="181">
        <f>O278*H278</f>
        <v>0</v>
      </c>
      <c r="Q278" s="181">
        <v>2.5590000000000002E-2</v>
      </c>
      <c r="R278" s="181">
        <f>Q278*H278</f>
        <v>0.25590000000000002</v>
      </c>
      <c r="S278" s="181">
        <v>0</v>
      </c>
      <c r="T278" s="182">
        <f>S278*H278</f>
        <v>0</v>
      </c>
      <c r="U278" s="34"/>
      <c r="V278" s="34"/>
      <c r="W278" s="34"/>
      <c r="X278" s="34"/>
      <c r="Y278" s="34"/>
      <c r="Z278" s="34"/>
      <c r="AA278" s="34"/>
      <c r="AB278" s="34"/>
      <c r="AC278" s="34"/>
      <c r="AD278" s="34"/>
      <c r="AE278" s="34"/>
      <c r="AR278" s="183" t="s">
        <v>255</v>
      </c>
      <c r="AT278" s="183" t="s">
        <v>146</v>
      </c>
      <c r="AU278" s="183" t="s">
        <v>84</v>
      </c>
      <c r="AY278" s="17" t="s">
        <v>143</v>
      </c>
      <c r="BE278" s="184">
        <f>IF(N278="základní",J278,0)</f>
        <v>0</v>
      </c>
      <c r="BF278" s="184">
        <f>IF(N278="snížená",J278,0)</f>
        <v>0</v>
      </c>
      <c r="BG278" s="184">
        <f>IF(N278="zákl. přenesená",J278,0)</f>
        <v>0</v>
      </c>
      <c r="BH278" s="184">
        <f>IF(N278="sníž. přenesená",J278,0)</f>
        <v>0</v>
      </c>
      <c r="BI278" s="184">
        <f>IF(N278="nulová",J278,0)</f>
        <v>0</v>
      </c>
      <c r="BJ278" s="17" t="s">
        <v>82</v>
      </c>
      <c r="BK278" s="184">
        <f>ROUND((ROUND(I278,2))*(ROUND(H278,2)),2)</f>
        <v>0</v>
      </c>
      <c r="BL278" s="17" t="s">
        <v>255</v>
      </c>
      <c r="BM278" s="183" t="s">
        <v>437</v>
      </c>
    </row>
    <row r="279" spans="1:65" s="2" customFormat="1">
      <c r="A279" s="34"/>
      <c r="B279" s="35"/>
      <c r="C279" s="36"/>
      <c r="D279" s="185" t="s">
        <v>153</v>
      </c>
      <c r="E279" s="36"/>
      <c r="F279" s="186" t="s">
        <v>438</v>
      </c>
      <c r="G279" s="36"/>
      <c r="H279" s="36"/>
      <c r="I279" s="187"/>
      <c r="J279" s="36"/>
      <c r="K279" s="36"/>
      <c r="L279" s="39"/>
      <c r="M279" s="188"/>
      <c r="N279" s="189"/>
      <c r="O279" s="64"/>
      <c r="P279" s="64"/>
      <c r="Q279" s="64"/>
      <c r="R279" s="64"/>
      <c r="S279" s="64"/>
      <c r="T279" s="65"/>
      <c r="U279" s="34"/>
      <c r="V279" s="34"/>
      <c r="W279" s="34"/>
      <c r="X279" s="34"/>
      <c r="Y279" s="34"/>
      <c r="Z279" s="34"/>
      <c r="AA279" s="34"/>
      <c r="AB279" s="34"/>
      <c r="AC279" s="34"/>
      <c r="AD279" s="34"/>
      <c r="AE279" s="34"/>
      <c r="AT279" s="17" t="s">
        <v>153</v>
      </c>
      <c r="AU279" s="17" t="s">
        <v>84</v>
      </c>
    </row>
    <row r="280" spans="1:65" s="13" customFormat="1">
      <c r="B280" s="199"/>
      <c r="C280" s="200"/>
      <c r="D280" s="201" t="s">
        <v>160</v>
      </c>
      <c r="E280" s="202" t="s">
        <v>18</v>
      </c>
      <c r="F280" s="203" t="s">
        <v>439</v>
      </c>
      <c r="G280" s="200"/>
      <c r="H280" s="204">
        <v>10</v>
      </c>
      <c r="I280" s="205"/>
      <c r="J280" s="200"/>
      <c r="K280" s="200"/>
      <c r="L280" s="206"/>
      <c r="M280" s="207"/>
      <c r="N280" s="208"/>
      <c r="O280" s="208"/>
      <c r="P280" s="208"/>
      <c r="Q280" s="208"/>
      <c r="R280" s="208"/>
      <c r="S280" s="208"/>
      <c r="T280" s="209"/>
      <c r="AT280" s="210" t="s">
        <v>160</v>
      </c>
      <c r="AU280" s="210" t="s">
        <v>84</v>
      </c>
      <c r="AV280" s="13" t="s">
        <v>84</v>
      </c>
      <c r="AW280" s="13" t="s">
        <v>36</v>
      </c>
      <c r="AX280" s="13" t="s">
        <v>82</v>
      </c>
      <c r="AY280" s="210" t="s">
        <v>143</v>
      </c>
    </row>
    <row r="281" spans="1:65" s="2" customFormat="1" ht="49.15" customHeight="1">
      <c r="A281" s="34"/>
      <c r="B281" s="35"/>
      <c r="C281" s="173" t="s">
        <v>440</v>
      </c>
      <c r="D281" s="173" t="s">
        <v>146</v>
      </c>
      <c r="E281" s="174" t="s">
        <v>441</v>
      </c>
      <c r="F281" s="175" t="s">
        <v>442</v>
      </c>
      <c r="G281" s="176" t="s">
        <v>180</v>
      </c>
      <c r="H281" s="177">
        <v>28</v>
      </c>
      <c r="I281" s="178"/>
      <c r="J281" s="177">
        <f>ROUND((ROUND(I281,2))*(ROUND(H281,2)),2)</f>
        <v>0</v>
      </c>
      <c r="K281" s="175" t="s">
        <v>150</v>
      </c>
      <c r="L281" s="39"/>
      <c r="M281" s="179" t="s">
        <v>18</v>
      </c>
      <c r="N281" s="180" t="s">
        <v>45</v>
      </c>
      <c r="O281" s="64"/>
      <c r="P281" s="181">
        <f>O281*H281</f>
        <v>0</v>
      </c>
      <c r="Q281" s="181">
        <v>1.2200000000000001E-2</v>
      </c>
      <c r="R281" s="181">
        <f>Q281*H281</f>
        <v>0.34160000000000001</v>
      </c>
      <c r="S281" s="181">
        <v>0</v>
      </c>
      <c r="T281" s="182">
        <f>S281*H281</f>
        <v>0</v>
      </c>
      <c r="U281" s="34"/>
      <c r="V281" s="34"/>
      <c r="W281" s="34"/>
      <c r="X281" s="34"/>
      <c r="Y281" s="34"/>
      <c r="Z281" s="34"/>
      <c r="AA281" s="34"/>
      <c r="AB281" s="34"/>
      <c r="AC281" s="34"/>
      <c r="AD281" s="34"/>
      <c r="AE281" s="34"/>
      <c r="AR281" s="183" t="s">
        <v>255</v>
      </c>
      <c r="AT281" s="183" t="s">
        <v>146</v>
      </c>
      <c r="AU281" s="183" t="s">
        <v>84</v>
      </c>
      <c r="AY281" s="17" t="s">
        <v>143</v>
      </c>
      <c r="BE281" s="184">
        <f>IF(N281="základní",J281,0)</f>
        <v>0</v>
      </c>
      <c r="BF281" s="184">
        <f>IF(N281="snížená",J281,0)</f>
        <v>0</v>
      </c>
      <c r="BG281" s="184">
        <f>IF(N281="zákl. přenesená",J281,0)</f>
        <v>0</v>
      </c>
      <c r="BH281" s="184">
        <f>IF(N281="sníž. přenesená",J281,0)</f>
        <v>0</v>
      </c>
      <c r="BI281" s="184">
        <f>IF(N281="nulová",J281,0)</f>
        <v>0</v>
      </c>
      <c r="BJ281" s="17" t="s">
        <v>82</v>
      </c>
      <c r="BK281" s="184">
        <f>ROUND((ROUND(I281,2))*(ROUND(H281,2)),2)</f>
        <v>0</v>
      </c>
      <c r="BL281" s="17" t="s">
        <v>255</v>
      </c>
      <c r="BM281" s="183" t="s">
        <v>443</v>
      </c>
    </row>
    <row r="282" spans="1:65" s="2" customFormat="1">
      <c r="A282" s="34"/>
      <c r="B282" s="35"/>
      <c r="C282" s="36"/>
      <c r="D282" s="185" t="s">
        <v>153</v>
      </c>
      <c r="E282" s="36"/>
      <c r="F282" s="186" t="s">
        <v>444</v>
      </c>
      <c r="G282" s="36"/>
      <c r="H282" s="36"/>
      <c r="I282" s="187"/>
      <c r="J282" s="36"/>
      <c r="K282" s="36"/>
      <c r="L282" s="39"/>
      <c r="M282" s="188"/>
      <c r="N282" s="189"/>
      <c r="O282" s="64"/>
      <c r="P282" s="64"/>
      <c r="Q282" s="64"/>
      <c r="R282" s="64"/>
      <c r="S282" s="64"/>
      <c r="T282" s="65"/>
      <c r="U282" s="34"/>
      <c r="V282" s="34"/>
      <c r="W282" s="34"/>
      <c r="X282" s="34"/>
      <c r="Y282" s="34"/>
      <c r="Z282" s="34"/>
      <c r="AA282" s="34"/>
      <c r="AB282" s="34"/>
      <c r="AC282" s="34"/>
      <c r="AD282" s="34"/>
      <c r="AE282" s="34"/>
      <c r="AT282" s="17" t="s">
        <v>153</v>
      </c>
      <c r="AU282" s="17" t="s">
        <v>84</v>
      </c>
    </row>
    <row r="283" spans="1:65" s="13" customFormat="1">
      <c r="B283" s="199"/>
      <c r="C283" s="200"/>
      <c r="D283" s="201" t="s">
        <v>160</v>
      </c>
      <c r="E283" s="202" t="s">
        <v>18</v>
      </c>
      <c r="F283" s="203" t="s">
        <v>445</v>
      </c>
      <c r="G283" s="200"/>
      <c r="H283" s="204">
        <v>4</v>
      </c>
      <c r="I283" s="205"/>
      <c r="J283" s="200"/>
      <c r="K283" s="200"/>
      <c r="L283" s="206"/>
      <c r="M283" s="207"/>
      <c r="N283" s="208"/>
      <c r="O283" s="208"/>
      <c r="P283" s="208"/>
      <c r="Q283" s="208"/>
      <c r="R283" s="208"/>
      <c r="S283" s="208"/>
      <c r="T283" s="209"/>
      <c r="AT283" s="210" t="s">
        <v>160</v>
      </c>
      <c r="AU283" s="210" t="s">
        <v>84</v>
      </c>
      <c r="AV283" s="13" t="s">
        <v>84</v>
      </c>
      <c r="AW283" s="13" t="s">
        <v>36</v>
      </c>
      <c r="AX283" s="13" t="s">
        <v>74</v>
      </c>
      <c r="AY283" s="210" t="s">
        <v>143</v>
      </c>
    </row>
    <row r="284" spans="1:65" s="13" customFormat="1">
      <c r="B284" s="199"/>
      <c r="C284" s="200"/>
      <c r="D284" s="201" t="s">
        <v>160</v>
      </c>
      <c r="E284" s="202" t="s">
        <v>18</v>
      </c>
      <c r="F284" s="203" t="s">
        <v>446</v>
      </c>
      <c r="G284" s="200"/>
      <c r="H284" s="204">
        <v>22</v>
      </c>
      <c r="I284" s="205"/>
      <c r="J284" s="200"/>
      <c r="K284" s="200"/>
      <c r="L284" s="206"/>
      <c r="M284" s="207"/>
      <c r="N284" s="208"/>
      <c r="O284" s="208"/>
      <c r="P284" s="208"/>
      <c r="Q284" s="208"/>
      <c r="R284" s="208"/>
      <c r="S284" s="208"/>
      <c r="T284" s="209"/>
      <c r="AT284" s="210" t="s">
        <v>160</v>
      </c>
      <c r="AU284" s="210" t="s">
        <v>84</v>
      </c>
      <c r="AV284" s="13" t="s">
        <v>84</v>
      </c>
      <c r="AW284" s="13" t="s">
        <v>36</v>
      </c>
      <c r="AX284" s="13" t="s">
        <v>74</v>
      </c>
      <c r="AY284" s="210" t="s">
        <v>143</v>
      </c>
    </row>
    <row r="285" spans="1:65" s="13" customFormat="1">
      <c r="B285" s="199"/>
      <c r="C285" s="200"/>
      <c r="D285" s="201" t="s">
        <v>160</v>
      </c>
      <c r="E285" s="202" t="s">
        <v>18</v>
      </c>
      <c r="F285" s="203" t="s">
        <v>447</v>
      </c>
      <c r="G285" s="200"/>
      <c r="H285" s="204">
        <v>2</v>
      </c>
      <c r="I285" s="205"/>
      <c r="J285" s="200"/>
      <c r="K285" s="200"/>
      <c r="L285" s="206"/>
      <c r="M285" s="207"/>
      <c r="N285" s="208"/>
      <c r="O285" s="208"/>
      <c r="P285" s="208"/>
      <c r="Q285" s="208"/>
      <c r="R285" s="208"/>
      <c r="S285" s="208"/>
      <c r="T285" s="209"/>
      <c r="AT285" s="210" t="s">
        <v>160</v>
      </c>
      <c r="AU285" s="210" t="s">
        <v>84</v>
      </c>
      <c r="AV285" s="13" t="s">
        <v>84</v>
      </c>
      <c r="AW285" s="13" t="s">
        <v>36</v>
      </c>
      <c r="AX285" s="13" t="s">
        <v>74</v>
      </c>
      <c r="AY285" s="210" t="s">
        <v>143</v>
      </c>
    </row>
    <row r="286" spans="1:65" s="14" customFormat="1">
      <c r="B286" s="211"/>
      <c r="C286" s="212"/>
      <c r="D286" s="201" t="s">
        <v>160</v>
      </c>
      <c r="E286" s="213" t="s">
        <v>18</v>
      </c>
      <c r="F286" s="214" t="s">
        <v>169</v>
      </c>
      <c r="G286" s="212"/>
      <c r="H286" s="215">
        <v>28</v>
      </c>
      <c r="I286" s="216"/>
      <c r="J286" s="212"/>
      <c r="K286" s="212"/>
      <c r="L286" s="217"/>
      <c r="M286" s="218"/>
      <c r="N286" s="219"/>
      <c r="O286" s="219"/>
      <c r="P286" s="219"/>
      <c r="Q286" s="219"/>
      <c r="R286" s="219"/>
      <c r="S286" s="219"/>
      <c r="T286" s="220"/>
      <c r="AT286" s="221" t="s">
        <v>160</v>
      </c>
      <c r="AU286" s="221" t="s">
        <v>84</v>
      </c>
      <c r="AV286" s="14" t="s">
        <v>151</v>
      </c>
      <c r="AW286" s="14" t="s">
        <v>36</v>
      </c>
      <c r="AX286" s="14" t="s">
        <v>82</v>
      </c>
      <c r="AY286" s="221" t="s">
        <v>143</v>
      </c>
    </row>
    <row r="287" spans="1:65" s="2" customFormat="1" ht="37.9" customHeight="1">
      <c r="A287" s="34"/>
      <c r="B287" s="35"/>
      <c r="C287" s="173" t="s">
        <v>448</v>
      </c>
      <c r="D287" s="173" t="s">
        <v>146</v>
      </c>
      <c r="E287" s="174" t="s">
        <v>449</v>
      </c>
      <c r="F287" s="175" t="s">
        <v>450</v>
      </c>
      <c r="G287" s="176" t="s">
        <v>180</v>
      </c>
      <c r="H287" s="177">
        <v>28</v>
      </c>
      <c r="I287" s="178"/>
      <c r="J287" s="177">
        <f>ROUND((ROUND(I287,2))*(ROUND(H287,2)),2)</f>
        <v>0</v>
      </c>
      <c r="K287" s="175" t="s">
        <v>150</v>
      </c>
      <c r="L287" s="39"/>
      <c r="M287" s="179" t="s">
        <v>18</v>
      </c>
      <c r="N287" s="180" t="s">
        <v>45</v>
      </c>
      <c r="O287" s="64"/>
      <c r="P287" s="181">
        <f>O287*H287</f>
        <v>0</v>
      </c>
      <c r="Q287" s="181">
        <v>1E-4</v>
      </c>
      <c r="R287" s="181">
        <f>Q287*H287</f>
        <v>2.8E-3</v>
      </c>
      <c r="S287" s="181">
        <v>0</v>
      </c>
      <c r="T287" s="182">
        <f>S287*H287</f>
        <v>0</v>
      </c>
      <c r="U287" s="34"/>
      <c r="V287" s="34"/>
      <c r="W287" s="34"/>
      <c r="X287" s="34"/>
      <c r="Y287" s="34"/>
      <c r="Z287" s="34"/>
      <c r="AA287" s="34"/>
      <c r="AB287" s="34"/>
      <c r="AC287" s="34"/>
      <c r="AD287" s="34"/>
      <c r="AE287" s="34"/>
      <c r="AR287" s="183" t="s">
        <v>255</v>
      </c>
      <c r="AT287" s="183" t="s">
        <v>146</v>
      </c>
      <c r="AU287" s="183" t="s">
        <v>84</v>
      </c>
      <c r="AY287" s="17" t="s">
        <v>143</v>
      </c>
      <c r="BE287" s="184">
        <f>IF(N287="základní",J287,0)</f>
        <v>0</v>
      </c>
      <c r="BF287" s="184">
        <f>IF(N287="snížená",J287,0)</f>
        <v>0</v>
      </c>
      <c r="BG287" s="184">
        <f>IF(N287="zákl. přenesená",J287,0)</f>
        <v>0</v>
      </c>
      <c r="BH287" s="184">
        <f>IF(N287="sníž. přenesená",J287,0)</f>
        <v>0</v>
      </c>
      <c r="BI287" s="184">
        <f>IF(N287="nulová",J287,0)</f>
        <v>0</v>
      </c>
      <c r="BJ287" s="17" t="s">
        <v>82</v>
      </c>
      <c r="BK287" s="184">
        <f>ROUND((ROUND(I287,2))*(ROUND(H287,2)),2)</f>
        <v>0</v>
      </c>
      <c r="BL287" s="17" t="s">
        <v>255</v>
      </c>
      <c r="BM287" s="183" t="s">
        <v>451</v>
      </c>
    </row>
    <row r="288" spans="1:65" s="2" customFormat="1">
      <c r="A288" s="34"/>
      <c r="B288" s="35"/>
      <c r="C288" s="36"/>
      <c r="D288" s="185" t="s">
        <v>153</v>
      </c>
      <c r="E288" s="36"/>
      <c r="F288" s="186" t="s">
        <v>452</v>
      </c>
      <c r="G288" s="36"/>
      <c r="H288" s="36"/>
      <c r="I288" s="187"/>
      <c r="J288" s="36"/>
      <c r="K288" s="36"/>
      <c r="L288" s="39"/>
      <c r="M288" s="188"/>
      <c r="N288" s="189"/>
      <c r="O288" s="64"/>
      <c r="P288" s="64"/>
      <c r="Q288" s="64"/>
      <c r="R288" s="64"/>
      <c r="S288" s="64"/>
      <c r="T288" s="65"/>
      <c r="U288" s="34"/>
      <c r="V288" s="34"/>
      <c r="W288" s="34"/>
      <c r="X288" s="34"/>
      <c r="Y288" s="34"/>
      <c r="Z288" s="34"/>
      <c r="AA288" s="34"/>
      <c r="AB288" s="34"/>
      <c r="AC288" s="34"/>
      <c r="AD288" s="34"/>
      <c r="AE288" s="34"/>
      <c r="AT288" s="17" t="s">
        <v>153</v>
      </c>
      <c r="AU288" s="17" t="s">
        <v>84</v>
      </c>
    </row>
    <row r="289" spans="1:65" s="2" customFormat="1" ht="37.9" customHeight="1">
      <c r="A289" s="34"/>
      <c r="B289" s="35"/>
      <c r="C289" s="173" t="s">
        <v>453</v>
      </c>
      <c r="D289" s="173" t="s">
        <v>146</v>
      </c>
      <c r="E289" s="174" t="s">
        <v>454</v>
      </c>
      <c r="F289" s="175" t="s">
        <v>455</v>
      </c>
      <c r="G289" s="176" t="s">
        <v>180</v>
      </c>
      <c r="H289" s="177">
        <v>28</v>
      </c>
      <c r="I289" s="178"/>
      <c r="J289" s="177">
        <f>ROUND((ROUND(I289,2))*(ROUND(H289,2)),2)</f>
        <v>0</v>
      </c>
      <c r="K289" s="175" t="s">
        <v>150</v>
      </c>
      <c r="L289" s="39"/>
      <c r="M289" s="179" t="s">
        <v>18</v>
      </c>
      <c r="N289" s="180" t="s">
        <v>45</v>
      </c>
      <c r="O289" s="64"/>
      <c r="P289" s="181">
        <f>O289*H289</f>
        <v>0</v>
      </c>
      <c r="Q289" s="181">
        <v>0</v>
      </c>
      <c r="R289" s="181">
        <f>Q289*H289</f>
        <v>0</v>
      </c>
      <c r="S289" s="181">
        <v>0</v>
      </c>
      <c r="T289" s="182">
        <f>S289*H289</f>
        <v>0</v>
      </c>
      <c r="U289" s="34"/>
      <c r="V289" s="34"/>
      <c r="W289" s="34"/>
      <c r="X289" s="34"/>
      <c r="Y289" s="34"/>
      <c r="Z289" s="34"/>
      <c r="AA289" s="34"/>
      <c r="AB289" s="34"/>
      <c r="AC289" s="34"/>
      <c r="AD289" s="34"/>
      <c r="AE289" s="34"/>
      <c r="AR289" s="183" t="s">
        <v>255</v>
      </c>
      <c r="AT289" s="183" t="s">
        <v>146</v>
      </c>
      <c r="AU289" s="183" t="s">
        <v>84</v>
      </c>
      <c r="AY289" s="17" t="s">
        <v>143</v>
      </c>
      <c r="BE289" s="184">
        <f>IF(N289="základní",J289,0)</f>
        <v>0</v>
      </c>
      <c r="BF289" s="184">
        <f>IF(N289="snížená",J289,0)</f>
        <v>0</v>
      </c>
      <c r="BG289" s="184">
        <f>IF(N289="zákl. přenesená",J289,0)</f>
        <v>0</v>
      </c>
      <c r="BH289" s="184">
        <f>IF(N289="sníž. přenesená",J289,0)</f>
        <v>0</v>
      </c>
      <c r="BI289" s="184">
        <f>IF(N289="nulová",J289,0)</f>
        <v>0</v>
      </c>
      <c r="BJ289" s="17" t="s">
        <v>82</v>
      </c>
      <c r="BK289" s="184">
        <f>ROUND((ROUND(I289,2))*(ROUND(H289,2)),2)</f>
        <v>0</v>
      </c>
      <c r="BL289" s="17" t="s">
        <v>255</v>
      </c>
      <c r="BM289" s="183" t="s">
        <v>456</v>
      </c>
    </row>
    <row r="290" spans="1:65" s="2" customFormat="1">
      <c r="A290" s="34"/>
      <c r="B290" s="35"/>
      <c r="C290" s="36"/>
      <c r="D290" s="185" t="s">
        <v>153</v>
      </c>
      <c r="E290" s="36"/>
      <c r="F290" s="186" t="s">
        <v>457</v>
      </c>
      <c r="G290" s="36"/>
      <c r="H290" s="36"/>
      <c r="I290" s="187"/>
      <c r="J290" s="36"/>
      <c r="K290" s="36"/>
      <c r="L290" s="39"/>
      <c r="M290" s="188"/>
      <c r="N290" s="189"/>
      <c r="O290" s="64"/>
      <c r="P290" s="64"/>
      <c r="Q290" s="64"/>
      <c r="R290" s="64"/>
      <c r="S290" s="64"/>
      <c r="T290" s="65"/>
      <c r="U290" s="34"/>
      <c r="V290" s="34"/>
      <c r="W290" s="34"/>
      <c r="X290" s="34"/>
      <c r="Y290" s="34"/>
      <c r="Z290" s="34"/>
      <c r="AA290" s="34"/>
      <c r="AB290" s="34"/>
      <c r="AC290" s="34"/>
      <c r="AD290" s="34"/>
      <c r="AE290" s="34"/>
      <c r="AT290" s="17" t="s">
        <v>153</v>
      </c>
      <c r="AU290" s="17" t="s">
        <v>84</v>
      </c>
    </row>
    <row r="291" spans="1:65" s="2" customFormat="1" ht="24.2" customHeight="1">
      <c r="A291" s="34"/>
      <c r="B291" s="35"/>
      <c r="C291" s="190" t="s">
        <v>458</v>
      </c>
      <c r="D291" s="190" t="s">
        <v>155</v>
      </c>
      <c r="E291" s="191" t="s">
        <v>459</v>
      </c>
      <c r="F291" s="192" t="s">
        <v>460</v>
      </c>
      <c r="G291" s="193" t="s">
        <v>180</v>
      </c>
      <c r="H291" s="194">
        <v>31.46</v>
      </c>
      <c r="I291" s="195"/>
      <c r="J291" s="194">
        <f>ROUND((ROUND(I291,2))*(ROUND(H291,2)),2)</f>
        <v>0</v>
      </c>
      <c r="K291" s="192" t="s">
        <v>150</v>
      </c>
      <c r="L291" s="196"/>
      <c r="M291" s="197" t="s">
        <v>18</v>
      </c>
      <c r="N291" s="198" t="s">
        <v>45</v>
      </c>
      <c r="O291" s="64"/>
      <c r="P291" s="181">
        <f>O291*H291</f>
        <v>0</v>
      </c>
      <c r="Q291" s="181">
        <v>1.1E-4</v>
      </c>
      <c r="R291" s="181">
        <f>Q291*H291</f>
        <v>3.4606000000000003E-3</v>
      </c>
      <c r="S291" s="181">
        <v>0</v>
      </c>
      <c r="T291" s="182">
        <f>S291*H291</f>
        <v>0</v>
      </c>
      <c r="U291" s="34"/>
      <c r="V291" s="34"/>
      <c r="W291" s="34"/>
      <c r="X291" s="34"/>
      <c r="Y291" s="34"/>
      <c r="Z291" s="34"/>
      <c r="AA291" s="34"/>
      <c r="AB291" s="34"/>
      <c r="AC291" s="34"/>
      <c r="AD291" s="34"/>
      <c r="AE291" s="34"/>
      <c r="AR291" s="183" t="s">
        <v>349</v>
      </c>
      <c r="AT291" s="183" t="s">
        <v>155</v>
      </c>
      <c r="AU291" s="183" t="s">
        <v>84</v>
      </c>
      <c r="AY291" s="17" t="s">
        <v>143</v>
      </c>
      <c r="BE291" s="184">
        <f>IF(N291="základní",J291,0)</f>
        <v>0</v>
      </c>
      <c r="BF291" s="184">
        <f>IF(N291="snížená",J291,0)</f>
        <v>0</v>
      </c>
      <c r="BG291" s="184">
        <f>IF(N291="zákl. přenesená",J291,0)</f>
        <v>0</v>
      </c>
      <c r="BH291" s="184">
        <f>IF(N291="sníž. přenesená",J291,0)</f>
        <v>0</v>
      </c>
      <c r="BI291" s="184">
        <f>IF(N291="nulová",J291,0)</f>
        <v>0</v>
      </c>
      <c r="BJ291" s="17" t="s">
        <v>82</v>
      </c>
      <c r="BK291" s="184">
        <f>ROUND((ROUND(I291,2))*(ROUND(H291,2)),2)</f>
        <v>0</v>
      </c>
      <c r="BL291" s="17" t="s">
        <v>255</v>
      </c>
      <c r="BM291" s="183" t="s">
        <v>461</v>
      </c>
    </row>
    <row r="292" spans="1:65" s="13" customFormat="1">
      <c r="B292" s="199"/>
      <c r="C292" s="200"/>
      <c r="D292" s="201" t="s">
        <v>160</v>
      </c>
      <c r="E292" s="200"/>
      <c r="F292" s="203" t="s">
        <v>462</v>
      </c>
      <c r="G292" s="200"/>
      <c r="H292" s="204">
        <v>31.46</v>
      </c>
      <c r="I292" s="205"/>
      <c r="J292" s="200"/>
      <c r="K292" s="200"/>
      <c r="L292" s="206"/>
      <c r="M292" s="207"/>
      <c r="N292" s="208"/>
      <c r="O292" s="208"/>
      <c r="P292" s="208"/>
      <c r="Q292" s="208"/>
      <c r="R292" s="208"/>
      <c r="S292" s="208"/>
      <c r="T292" s="209"/>
      <c r="AT292" s="210" t="s">
        <v>160</v>
      </c>
      <c r="AU292" s="210" t="s">
        <v>84</v>
      </c>
      <c r="AV292" s="13" t="s">
        <v>84</v>
      </c>
      <c r="AW292" s="13" t="s">
        <v>4</v>
      </c>
      <c r="AX292" s="13" t="s">
        <v>82</v>
      </c>
      <c r="AY292" s="210" t="s">
        <v>143</v>
      </c>
    </row>
    <row r="293" spans="1:65" s="2" customFormat="1" ht="24.2" customHeight="1">
      <c r="A293" s="34"/>
      <c r="B293" s="35"/>
      <c r="C293" s="173" t="s">
        <v>463</v>
      </c>
      <c r="D293" s="173" t="s">
        <v>146</v>
      </c>
      <c r="E293" s="174" t="s">
        <v>464</v>
      </c>
      <c r="F293" s="175" t="s">
        <v>465</v>
      </c>
      <c r="G293" s="176" t="s">
        <v>180</v>
      </c>
      <c r="H293" s="177">
        <v>28</v>
      </c>
      <c r="I293" s="178"/>
      <c r="J293" s="177">
        <f>ROUND((ROUND(I293,2))*(ROUND(H293,2)),2)</f>
        <v>0</v>
      </c>
      <c r="K293" s="175" t="s">
        <v>150</v>
      </c>
      <c r="L293" s="39"/>
      <c r="M293" s="179" t="s">
        <v>18</v>
      </c>
      <c r="N293" s="180" t="s">
        <v>45</v>
      </c>
      <c r="O293" s="64"/>
      <c r="P293" s="181">
        <f>O293*H293</f>
        <v>0</v>
      </c>
      <c r="Q293" s="181">
        <v>1E-4</v>
      </c>
      <c r="R293" s="181">
        <f>Q293*H293</f>
        <v>2.8E-3</v>
      </c>
      <c r="S293" s="181">
        <v>0</v>
      </c>
      <c r="T293" s="182">
        <f>S293*H293</f>
        <v>0</v>
      </c>
      <c r="U293" s="34"/>
      <c r="V293" s="34"/>
      <c r="W293" s="34"/>
      <c r="X293" s="34"/>
      <c r="Y293" s="34"/>
      <c r="Z293" s="34"/>
      <c r="AA293" s="34"/>
      <c r="AB293" s="34"/>
      <c r="AC293" s="34"/>
      <c r="AD293" s="34"/>
      <c r="AE293" s="34"/>
      <c r="AR293" s="183" t="s">
        <v>255</v>
      </c>
      <c r="AT293" s="183" t="s">
        <v>146</v>
      </c>
      <c r="AU293" s="183" t="s">
        <v>84</v>
      </c>
      <c r="AY293" s="17" t="s">
        <v>143</v>
      </c>
      <c r="BE293" s="184">
        <f>IF(N293="základní",J293,0)</f>
        <v>0</v>
      </c>
      <c r="BF293" s="184">
        <f>IF(N293="snížená",J293,0)</f>
        <v>0</v>
      </c>
      <c r="BG293" s="184">
        <f>IF(N293="zákl. přenesená",J293,0)</f>
        <v>0</v>
      </c>
      <c r="BH293" s="184">
        <f>IF(N293="sníž. přenesená",J293,0)</f>
        <v>0</v>
      </c>
      <c r="BI293" s="184">
        <f>IF(N293="nulová",J293,0)</f>
        <v>0</v>
      </c>
      <c r="BJ293" s="17" t="s">
        <v>82</v>
      </c>
      <c r="BK293" s="184">
        <f>ROUND((ROUND(I293,2))*(ROUND(H293,2)),2)</f>
        <v>0</v>
      </c>
      <c r="BL293" s="17" t="s">
        <v>255</v>
      </c>
      <c r="BM293" s="183" t="s">
        <v>466</v>
      </c>
    </row>
    <row r="294" spans="1:65" s="2" customFormat="1">
      <c r="A294" s="34"/>
      <c r="B294" s="35"/>
      <c r="C294" s="36"/>
      <c r="D294" s="185" t="s">
        <v>153</v>
      </c>
      <c r="E294" s="36"/>
      <c r="F294" s="186" t="s">
        <v>467</v>
      </c>
      <c r="G294" s="36"/>
      <c r="H294" s="36"/>
      <c r="I294" s="187"/>
      <c r="J294" s="36"/>
      <c r="K294" s="36"/>
      <c r="L294" s="39"/>
      <c r="M294" s="188"/>
      <c r="N294" s="189"/>
      <c r="O294" s="64"/>
      <c r="P294" s="64"/>
      <c r="Q294" s="64"/>
      <c r="R294" s="64"/>
      <c r="S294" s="64"/>
      <c r="T294" s="65"/>
      <c r="U294" s="34"/>
      <c r="V294" s="34"/>
      <c r="W294" s="34"/>
      <c r="X294" s="34"/>
      <c r="Y294" s="34"/>
      <c r="Z294" s="34"/>
      <c r="AA294" s="34"/>
      <c r="AB294" s="34"/>
      <c r="AC294" s="34"/>
      <c r="AD294" s="34"/>
      <c r="AE294" s="34"/>
      <c r="AT294" s="17" t="s">
        <v>153</v>
      </c>
      <c r="AU294" s="17" t="s">
        <v>84</v>
      </c>
    </row>
    <row r="295" spans="1:65" s="2" customFormat="1" ht="33" customHeight="1">
      <c r="A295" s="34"/>
      <c r="B295" s="35"/>
      <c r="C295" s="173" t="s">
        <v>468</v>
      </c>
      <c r="D295" s="173" t="s">
        <v>146</v>
      </c>
      <c r="E295" s="174" t="s">
        <v>469</v>
      </c>
      <c r="F295" s="175" t="s">
        <v>470</v>
      </c>
      <c r="G295" s="176" t="s">
        <v>180</v>
      </c>
      <c r="H295" s="177">
        <v>28</v>
      </c>
      <c r="I295" s="178"/>
      <c r="J295" s="177">
        <f>ROUND((ROUND(I295,2))*(ROUND(H295,2)),2)</f>
        <v>0</v>
      </c>
      <c r="K295" s="175" t="s">
        <v>150</v>
      </c>
      <c r="L295" s="39"/>
      <c r="M295" s="179" t="s">
        <v>18</v>
      </c>
      <c r="N295" s="180" t="s">
        <v>45</v>
      </c>
      <c r="O295" s="64"/>
      <c r="P295" s="181">
        <f>O295*H295</f>
        <v>0</v>
      </c>
      <c r="Q295" s="181">
        <v>6.9999999999999999E-4</v>
      </c>
      <c r="R295" s="181">
        <f>Q295*H295</f>
        <v>1.9599999999999999E-2</v>
      </c>
      <c r="S295" s="181">
        <v>0</v>
      </c>
      <c r="T295" s="182">
        <f>S295*H295</f>
        <v>0</v>
      </c>
      <c r="U295" s="34"/>
      <c r="V295" s="34"/>
      <c r="W295" s="34"/>
      <c r="X295" s="34"/>
      <c r="Y295" s="34"/>
      <c r="Z295" s="34"/>
      <c r="AA295" s="34"/>
      <c r="AB295" s="34"/>
      <c r="AC295" s="34"/>
      <c r="AD295" s="34"/>
      <c r="AE295" s="34"/>
      <c r="AR295" s="183" t="s">
        <v>255</v>
      </c>
      <c r="AT295" s="183" t="s">
        <v>146</v>
      </c>
      <c r="AU295" s="183" t="s">
        <v>84</v>
      </c>
      <c r="AY295" s="17" t="s">
        <v>143</v>
      </c>
      <c r="BE295" s="184">
        <f>IF(N295="základní",J295,0)</f>
        <v>0</v>
      </c>
      <c r="BF295" s="184">
        <f>IF(N295="snížená",J295,0)</f>
        <v>0</v>
      </c>
      <c r="BG295" s="184">
        <f>IF(N295="zákl. přenesená",J295,0)</f>
        <v>0</v>
      </c>
      <c r="BH295" s="184">
        <f>IF(N295="sníž. přenesená",J295,0)</f>
        <v>0</v>
      </c>
      <c r="BI295" s="184">
        <f>IF(N295="nulová",J295,0)</f>
        <v>0</v>
      </c>
      <c r="BJ295" s="17" t="s">
        <v>82</v>
      </c>
      <c r="BK295" s="184">
        <f>ROUND((ROUND(I295,2))*(ROUND(H295,2)),2)</f>
        <v>0</v>
      </c>
      <c r="BL295" s="17" t="s">
        <v>255</v>
      </c>
      <c r="BM295" s="183" t="s">
        <v>471</v>
      </c>
    </row>
    <row r="296" spans="1:65" s="2" customFormat="1">
      <c r="A296" s="34"/>
      <c r="B296" s="35"/>
      <c r="C296" s="36"/>
      <c r="D296" s="185" t="s">
        <v>153</v>
      </c>
      <c r="E296" s="36"/>
      <c r="F296" s="186" t="s">
        <v>472</v>
      </c>
      <c r="G296" s="36"/>
      <c r="H296" s="36"/>
      <c r="I296" s="187"/>
      <c r="J296" s="36"/>
      <c r="K296" s="36"/>
      <c r="L296" s="39"/>
      <c r="M296" s="188"/>
      <c r="N296" s="189"/>
      <c r="O296" s="64"/>
      <c r="P296" s="64"/>
      <c r="Q296" s="64"/>
      <c r="R296" s="64"/>
      <c r="S296" s="64"/>
      <c r="T296" s="65"/>
      <c r="U296" s="34"/>
      <c r="V296" s="34"/>
      <c r="W296" s="34"/>
      <c r="X296" s="34"/>
      <c r="Y296" s="34"/>
      <c r="Z296" s="34"/>
      <c r="AA296" s="34"/>
      <c r="AB296" s="34"/>
      <c r="AC296" s="34"/>
      <c r="AD296" s="34"/>
      <c r="AE296" s="34"/>
      <c r="AT296" s="17" t="s">
        <v>153</v>
      </c>
      <c r="AU296" s="17" t="s">
        <v>84</v>
      </c>
    </row>
    <row r="297" spans="1:65" s="2" customFormat="1" ht="49.15" customHeight="1">
      <c r="A297" s="34"/>
      <c r="B297" s="35"/>
      <c r="C297" s="173" t="s">
        <v>473</v>
      </c>
      <c r="D297" s="173" t="s">
        <v>146</v>
      </c>
      <c r="E297" s="174" t="s">
        <v>474</v>
      </c>
      <c r="F297" s="175" t="s">
        <v>475</v>
      </c>
      <c r="G297" s="176" t="s">
        <v>180</v>
      </c>
      <c r="H297" s="177">
        <v>31</v>
      </c>
      <c r="I297" s="178"/>
      <c r="J297" s="177">
        <f>ROUND((ROUND(I297,2))*(ROUND(H297,2)),2)</f>
        <v>0</v>
      </c>
      <c r="K297" s="175" t="s">
        <v>150</v>
      </c>
      <c r="L297" s="39"/>
      <c r="M297" s="179" t="s">
        <v>18</v>
      </c>
      <c r="N297" s="180" t="s">
        <v>45</v>
      </c>
      <c r="O297" s="64"/>
      <c r="P297" s="181">
        <f>O297*H297</f>
        <v>0</v>
      </c>
      <c r="Q297" s="181">
        <v>0</v>
      </c>
      <c r="R297" s="181">
        <f>Q297*H297</f>
        <v>0</v>
      </c>
      <c r="S297" s="181">
        <v>1.721E-2</v>
      </c>
      <c r="T297" s="182">
        <f>S297*H297</f>
        <v>0.53351000000000004</v>
      </c>
      <c r="U297" s="34"/>
      <c r="V297" s="34"/>
      <c r="W297" s="34"/>
      <c r="X297" s="34"/>
      <c r="Y297" s="34"/>
      <c r="Z297" s="34"/>
      <c r="AA297" s="34"/>
      <c r="AB297" s="34"/>
      <c r="AC297" s="34"/>
      <c r="AD297" s="34"/>
      <c r="AE297" s="34"/>
      <c r="AR297" s="183" t="s">
        <v>255</v>
      </c>
      <c r="AT297" s="183" t="s">
        <v>146</v>
      </c>
      <c r="AU297" s="183" t="s">
        <v>84</v>
      </c>
      <c r="AY297" s="17" t="s">
        <v>143</v>
      </c>
      <c r="BE297" s="184">
        <f>IF(N297="základní",J297,0)</f>
        <v>0</v>
      </c>
      <c r="BF297" s="184">
        <f>IF(N297="snížená",J297,0)</f>
        <v>0</v>
      </c>
      <c r="BG297" s="184">
        <f>IF(N297="zákl. přenesená",J297,0)</f>
        <v>0</v>
      </c>
      <c r="BH297" s="184">
        <f>IF(N297="sníž. přenesená",J297,0)</f>
        <v>0</v>
      </c>
      <c r="BI297" s="184">
        <f>IF(N297="nulová",J297,0)</f>
        <v>0</v>
      </c>
      <c r="BJ297" s="17" t="s">
        <v>82</v>
      </c>
      <c r="BK297" s="184">
        <f>ROUND((ROUND(I297,2))*(ROUND(H297,2)),2)</f>
        <v>0</v>
      </c>
      <c r="BL297" s="17" t="s">
        <v>255</v>
      </c>
      <c r="BM297" s="183" t="s">
        <v>476</v>
      </c>
    </row>
    <row r="298" spans="1:65" s="2" customFormat="1">
      <c r="A298" s="34"/>
      <c r="B298" s="35"/>
      <c r="C298" s="36"/>
      <c r="D298" s="185" t="s">
        <v>153</v>
      </c>
      <c r="E298" s="36"/>
      <c r="F298" s="186" t="s">
        <v>477</v>
      </c>
      <c r="G298" s="36"/>
      <c r="H298" s="36"/>
      <c r="I298" s="187"/>
      <c r="J298" s="36"/>
      <c r="K298" s="36"/>
      <c r="L298" s="39"/>
      <c r="M298" s="188"/>
      <c r="N298" s="189"/>
      <c r="O298" s="64"/>
      <c r="P298" s="64"/>
      <c r="Q298" s="64"/>
      <c r="R298" s="64"/>
      <c r="S298" s="64"/>
      <c r="T298" s="65"/>
      <c r="U298" s="34"/>
      <c r="V298" s="34"/>
      <c r="W298" s="34"/>
      <c r="X298" s="34"/>
      <c r="Y298" s="34"/>
      <c r="Z298" s="34"/>
      <c r="AA298" s="34"/>
      <c r="AB298" s="34"/>
      <c r="AC298" s="34"/>
      <c r="AD298" s="34"/>
      <c r="AE298" s="34"/>
      <c r="AT298" s="17" t="s">
        <v>153</v>
      </c>
      <c r="AU298" s="17" t="s">
        <v>84</v>
      </c>
    </row>
    <row r="299" spans="1:65" s="13" customFormat="1">
      <c r="B299" s="199"/>
      <c r="C299" s="200"/>
      <c r="D299" s="201" t="s">
        <v>160</v>
      </c>
      <c r="E299" s="202" t="s">
        <v>18</v>
      </c>
      <c r="F299" s="203" t="s">
        <v>478</v>
      </c>
      <c r="G299" s="200"/>
      <c r="H299" s="204">
        <v>7</v>
      </c>
      <c r="I299" s="205"/>
      <c r="J299" s="200"/>
      <c r="K299" s="200"/>
      <c r="L299" s="206"/>
      <c r="M299" s="207"/>
      <c r="N299" s="208"/>
      <c r="O299" s="208"/>
      <c r="P299" s="208"/>
      <c r="Q299" s="208"/>
      <c r="R299" s="208"/>
      <c r="S299" s="208"/>
      <c r="T299" s="209"/>
      <c r="AT299" s="210" t="s">
        <v>160</v>
      </c>
      <c r="AU299" s="210" t="s">
        <v>84</v>
      </c>
      <c r="AV299" s="13" t="s">
        <v>84</v>
      </c>
      <c r="AW299" s="13" t="s">
        <v>36</v>
      </c>
      <c r="AX299" s="13" t="s">
        <v>74</v>
      </c>
      <c r="AY299" s="210" t="s">
        <v>143</v>
      </c>
    </row>
    <row r="300" spans="1:65" s="13" customFormat="1">
      <c r="B300" s="199"/>
      <c r="C300" s="200"/>
      <c r="D300" s="201" t="s">
        <v>160</v>
      </c>
      <c r="E300" s="202" t="s">
        <v>18</v>
      </c>
      <c r="F300" s="203" t="s">
        <v>446</v>
      </c>
      <c r="G300" s="200"/>
      <c r="H300" s="204">
        <v>22</v>
      </c>
      <c r="I300" s="205"/>
      <c r="J300" s="200"/>
      <c r="K300" s="200"/>
      <c r="L300" s="206"/>
      <c r="M300" s="207"/>
      <c r="N300" s="208"/>
      <c r="O300" s="208"/>
      <c r="P300" s="208"/>
      <c r="Q300" s="208"/>
      <c r="R300" s="208"/>
      <c r="S300" s="208"/>
      <c r="T300" s="209"/>
      <c r="AT300" s="210" t="s">
        <v>160</v>
      </c>
      <c r="AU300" s="210" t="s">
        <v>84</v>
      </c>
      <c r="AV300" s="13" t="s">
        <v>84</v>
      </c>
      <c r="AW300" s="13" t="s">
        <v>36</v>
      </c>
      <c r="AX300" s="13" t="s">
        <v>74</v>
      </c>
      <c r="AY300" s="210" t="s">
        <v>143</v>
      </c>
    </row>
    <row r="301" spans="1:65" s="13" customFormat="1">
      <c r="B301" s="199"/>
      <c r="C301" s="200"/>
      <c r="D301" s="201" t="s">
        <v>160</v>
      </c>
      <c r="E301" s="202" t="s">
        <v>18</v>
      </c>
      <c r="F301" s="203" t="s">
        <v>447</v>
      </c>
      <c r="G301" s="200"/>
      <c r="H301" s="204">
        <v>2</v>
      </c>
      <c r="I301" s="205"/>
      <c r="J301" s="200"/>
      <c r="K301" s="200"/>
      <c r="L301" s="206"/>
      <c r="M301" s="207"/>
      <c r="N301" s="208"/>
      <c r="O301" s="208"/>
      <c r="P301" s="208"/>
      <c r="Q301" s="208"/>
      <c r="R301" s="208"/>
      <c r="S301" s="208"/>
      <c r="T301" s="209"/>
      <c r="AT301" s="210" t="s">
        <v>160</v>
      </c>
      <c r="AU301" s="210" t="s">
        <v>84</v>
      </c>
      <c r="AV301" s="13" t="s">
        <v>84</v>
      </c>
      <c r="AW301" s="13" t="s">
        <v>36</v>
      </c>
      <c r="AX301" s="13" t="s">
        <v>74</v>
      </c>
      <c r="AY301" s="210" t="s">
        <v>143</v>
      </c>
    </row>
    <row r="302" spans="1:65" s="14" customFormat="1">
      <c r="B302" s="211"/>
      <c r="C302" s="212"/>
      <c r="D302" s="201" t="s">
        <v>160</v>
      </c>
      <c r="E302" s="213" t="s">
        <v>18</v>
      </c>
      <c r="F302" s="214" t="s">
        <v>169</v>
      </c>
      <c r="G302" s="212"/>
      <c r="H302" s="215">
        <v>31</v>
      </c>
      <c r="I302" s="216"/>
      <c r="J302" s="212"/>
      <c r="K302" s="212"/>
      <c r="L302" s="217"/>
      <c r="M302" s="218"/>
      <c r="N302" s="219"/>
      <c r="O302" s="219"/>
      <c r="P302" s="219"/>
      <c r="Q302" s="219"/>
      <c r="R302" s="219"/>
      <c r="S302" s="219"/>
      <c r="T302" s="220"/>
      <c r="AT302" s="221" t="s">
        <v>160</v>
      </c>
      <c r="AU302" s="221" t="s">
        <v>84</v>
      </c>
      <c r="AV302" s="14" t="s">
        <v>151</v>
      </c>
      <c r="AW302" s="14" t="s">
        <v>36</v>
      </c>
      <c r="AX302" s="14" t="s">
        <v>82</v>
      </c>
      <c r="AY302" s="221" t="s">
        <v>143</v>
      </c>
    </row>
    <row r="303" spans="1:65" s="2" customFormat="1" ht="37.9" customHeight="1">
      <c r="A303" s="34"/>
      <c r="B303" s="35"/>
      <c r="C303" s="173" t="s">
        <v>479</v>
      </c>
      <c r="D303" s="173" t="s">
        <v>146</v>
      </c>
      <c r="E303" s="174" t="s">
        <v>480</v>
      </c>
      <c r="F303" s="175" t="s">
        <v>481</v>
      </c>
      <c r="G303" s="176" t="s">
        <v>180</v>
      </c>
      <c r="H303" s="177">
        <v>11.5</v>
      </c>
      <c r="I303" s="178"/>
      <c r="J303" s="177">
        <f>ROUND((ROUND(I303,2))*(ROUND(H303,2)),2)</f>
        <v>0</v>
      </c>
      <c r="K303" s="175" t="s">
        <v>150</v>
      </c>
      <c r="L303" s="39"/>
      <c r="M303" s="179" t="s">
        <v>18</v>
      </c>
      <c r="N303" s="180" t="s">
        <v>45</v>
      </c>
      <c r="O303" s="64"/>
      <c r="P303" s="181">
        <f>O303*H303</f>
        <v>0</v>
      </c>
      <c r="Q303" s="181">
        <v>1.25E-3</v>
      </c>
      <c r="R303" s="181">
        <f>Q303*H303</f>
        <v>1.4375000000000001E-2</v>
      </c>
      <c r="S303" s="181">
        <v>0</v>
      </c>
      <c r="T303" s="182">
        <f>S303*H303</f>
        <v>0</v>
      </c>
      <c r="U303" s="34"/>
      <c r="V303" s="34"/>
      <c r="W303" s="34"/>
      <c r="X303" s="34"/>
      <c r="Y303" s="34"/>
      <c r="Z303" s="34"/>
      <c r="AA303" s="34"/>
      <c r="AB303" s="34"/>
      <c r="AC303" s="34"/>
      <c r="AD303" s="34"/>
      <c r="AE303" s="34"/>
      <c r="AR303" s="183" t="s">
        <v>255</v>
      </c>
      <c r="AT303" s="183" t="s">
        <v>146</v>
      </c>
      <c r="AU303" s="183" t="s">
        <v>84</v>
      </c>
      <c r="AY303" s="17" t="s">
        <v>143</v>
      </c>
      <c r="BE303" s="184">
        <f>IF(N303="základní",J303,0)</f>
        <v>0</v>
      </c>
      <c r="BF303" s="184">
        <f>IF(N303="snížená",J303,0)</f>
        <v>0</v>
      </c>
      <c r="BG303" s="184">
        <f>IF(N303="zákl. přenesená",J303,0)</f>
        <v>0</v>
      </c>
      <c r="BH303" s="184">
        <f>IF(N303="sníž. přenesená",J303,0)</f>
        <v>0</v>
      </c>
      <c r="BI303" s="184">
        <f>IF(N303="nulová",J303,0)</f>
        <v>0</v>
      </c>
      <c r="BJ303" s="17" t="s">
        <v>82</v>
      </c>
      <c r="BK303" s="184">
        <f>ROUND((ROUND(I303,2))*(ROUND(H303,2)),2)</f>
        <v>0</v>
      </c>
      <c r="BL303" s="17" t="s">
        <v>255</v>
      </c>
      <c r="BM303" s="183" t="s">
        <v>482</v>
      </c>
    </row>
    <row r="304" spans="1:65" s="2" customFormat="1">
      <c r="A304" s="34"/>
      <c r="B304" s="35"/>
      <c r="C304" s="36"/>
      <c r="D304" s="185" t="s">
        <v>153</v>
      </c>
      <c r="E304" s="36"/>
      <c r="F304" s="186" t="s">
        <v>483</v>
      </c>
      <c r="G304" s="36"/>
      <c r="H304" s="36"/>
      <c r="I304" s="187"/>
      <c r="J304" s="36"/>
      <c r="K304" s="36"/>
      <c r="L304" s="39"/>
      <c r="M304" s="188"/>
      <c r="N304" s="189"/>
      <c r="O304" s="64"/>
      <c r="P304" s="64"/>
      <c r="Q304" s="64"/>
      <c r="R304" s="64"/>
      <c r="S304" s="64"/>
      <c r="T304" s="65"/>
      <c r="U304" s="34"/>
      <c r="V304" s="34"/>
      <c r="W304" s="34"/>
      <c r="X304" s="34"/>
      <c r="Y304" s="34"/>
      <c r="Z304" s="34"/>
      <c r="AA304" s="34"/>
      <c r="AB304" s="34"/>
      <c r="AC304" s="34"/>
      <c r="AD304" s="34"/>
      <c r="AE304" s="34"/>
      <c r="AT304" s="17" t="s">
        <v>153</v>
      </c>
      <c r="AU304" s="17" t="s">
        <v>84</v>
      </c>
    </row>
    <row r="305" spans="1:65" s="13" customFormat="1">
      <c r="B305" s="199"/>
      <c r="C305" s="200"/>
      <c r="D305" s="201" t="s">
        <v>160</v>
      </c>
      <c r="E305" s="202" t="s">
        <v>18</v>
      </c>
      <c r="F305" s="203" t="s">
        <v>484</v>
      </c>
      <c r="G305" s="200"/>
      <c r="H305" s="204">
        <v>11.5</v>
      </c>
      <c r="I305" s="205"/>
      <c r="J305" s="200"/>
      <c r="K305" s="200"/>
      <c r="L305" s="206"/>
      <c r="M305" s="207"/>
      <c r="N305" s="208"/>
      <c r="O305" s="208"/>
      <c r="P305" s="208"/>
      <c r="Q305" s="208"/>
      <c r="R305" s="208"/>
      <c r="S305" s="208"/>
      <c r="T305" s="209"/>
      <c r="AT305" s="210" t="s">
        <v>160</v>
      </c>
      <c r="AU305" s="210" t="s">
        <v>84</v>
      </c>
      <c r="AV305" s="13" t="s">
        <v>84</v>
      </c>
      <c r="AW305" s="13" t="s">
        <v>36</v>
      </c>
      <c r="AX305" s="13" t="s">
        <v>82</v>
      </c>
      <c r="AY305" s="210" t="s">
        <v>143</v>
      </c>
    </row>
    <row r="306" spans="1:65" s="2" customFormat="1" ht="24.2" customHeight="1">
      <c r="A306" s="34"/>
      <c r="B306" s="35"/>
      <c r="C306" s="190" t="s">
        <v>485</v>
      </c>
      <c r="D306" s="190" t="s">
        <v>155</v>
      </c>
      <c r="E306" s="191" t="s">
        <v>486</v>
      </c>
      <c r="F306" s="192" t="s">
        <v>487</v>
      </c>
      <c r="G306" s="193" t="s">
        <v>180</v>
      </c>
      <c r="H306" s="194">
        <v>12.08</v>
      </c>
      <c r="I306" s="195"/>
      <c r="J306" s="194">
        <f>ROUND((ROUND(I306,2))*(ROUND(H306,2)),2)</f>
        <v>0</v>
      </c>
      <c r="K306" s="192" t="s">
        <v>150</v>
      </c>
      <c r="L306" s="196"/>
      <c r="M306" s="197" t="s">
        <v>18</v>
      </c>
      <c r="N306" s="198" t="s">
        <v>45</v>
      </c>
      <c r="O306" s="64"/>
      <c r="P306" s="181">
        <f>O306*H306</f>
        <v>0</v>
      </c>
      <c r="Q306" s="181">
        <v>8.0000000000000002E-3</v>
      </c>
      <c r="R306" s="181">
        <f>Q306*H306</f>
        <v>9.6640000000000004E-2</v>
      </c>
      <c r="S306" s="181">
        <v>0</v>
      </c>
      <c r="T306" s="182">
        <f>S306*H306</f>
        <v>0</v>
      </c>
      <c r="U306" s="34"/>
      <c r="V306" s="34"/>
      <c r="W306" s="34"/>
      <c r="X306" s="34"/>
      <c r="Y306" s="34"/>
      <c r="Z306" s="34"/>
      <c r="AA306" s="34"/>
      <c r="AB306" s="34"/>
      <c r="AC306" s="34"/>
      <c r="AD306" s="34"/>
      <c r="AE306" s="34"/>
      <c r="AR306" s="183" t="s">
        <v>349</v>
      </c>
      <c r="AT306" s="183" t="s">
        <v>155</v>
      </c>
      <c r="AU306" s="183" t="s">
        <v>84</v>
      </c>
      <c r="AY306" s="17" t="s">
        <v>143</v>
      </c>
      <c r="BE306" s="184">
        <f>IF(N306="základní",J306,0)</f>
        <v>0</v>
      </c>
      <c r="BF306" s="184">
        <f>IF(N306="snížená",J306,0)</f>
        <v>0</v>
      </c>
      <c r="BG306" s="184">
        <f>IF(N306="zákl. přenesená",J306,0)</f>
        <v>0</v>
      </c>
      <c r="BH306" s="184">
        <f>IF(N306="sníž. přenesená",J306,0)</f>
        <v>0</v>
      </c>
      <c r="BI306" s="184">
        <f>IF(N306="nulová",J306,0)</f>
        <v>0</v>
      </c>
      <c r="BJ306" s="17" t="s">
        <v>82</v>
      </c>
      <c r="BK306" s="184">
        <f>ROUND((ROUND(I306,2))*(ROUND(H306,2)),2)</f>
        <v>0</v>
      </c>
      <c r="BL306" s="17" t="s">
        <v>255</v>
      </c>
      <c r="BM306" s="183" t="s">
        <v>488</v>
      </c>
    </row>
    <row r="307" spans="1:65" s="13" customFormat="1">
      <c r="B307" s="199"/>
      <c r="C307" s="200"/>
      <c r="D307" s="201" t="s">
        <v>160</v>
      </c>
      <c r="E307" s="200"/>
      <c r="F307" s="203" t="s">
        <v>489</v>
      </c>
      <c r="G307" s="200"/>
      <c r="H307" s="204">
        <v>12.08</v>
      </c>
      <c r="I307" s="205"/>
      <c r="J307" s="200"/>
      <c r="K307" s="200"/>
      <c r="L307" s="206"/>
      <c r="M307" s="207"/>
      <c r="N307" s="208"/>
      <c r="O307" s="208"/>
      <c r="P307" s="208"/>
      <c r="Q307" s="208"/>
      <c r="R307" s="208"/>
      <c r="S307" s="208"/>
      <c r="T307" s="209"/>
      <c r="AT307" s="210" t="s">
        <v>160</v>
      </c>
      <c r="AU307" s="210" t="s">
        <v>84</v>
      </c>
      <c r="AV307" s="13" t="s">
        <v>84</v>
      </c>
      <c r="AW307" s="13" t="s">
        <v>4</v>
      </c>
      <c r="AX307" s="13" t="s">
        <v>82</v>
      </c>
      <c r="AY307" s="210" t="s">
        <v>143</v>
      </c>
    </row>
    <row r="308" spans="1:65" s="2" customFormat="1" ht="24.2" customHeight="1">
      <c r="A308" s="34"/>
      <c r="B308" s="35"/>
      <c r="C308" s="173" t="s">
        <v>490</v>
      </c>
      <c r="D308" s="173" t="s">
        <v>146</v>
      </c>
      <c r="E308" s="174" t="s">
        <v>491</v>
      </c>
      <c r="F308" s="175" t="s">
        <v>492</v>
      </c>
      <c r="G308" s="176" t="s">
        <v>180</v>
      </c>
      <c r="H308" s="177">
        <v>11.5</v>
      </c>
      <c r="I308" s="178"/>
      <c r="J308" s="177">
        <f>ROUND((ROUND(I308,2))*(ROUND(H308,2)),2)</f>
        <v>0</v>
      </c>
      <c r="K308" s="175" t="s">
        <v>150</v>
      </c>
      <c r="L308" s="39"/>
      <c r="M308" s="179" t="s">
        <v>18</v>
      </c>
      <c r="N308" s="180" t="s">
        <v>45</v>
      </c>
      <c r="O308" s="64"/>
      <c r="P308" s="181">
        <f>O308*H308</f>
        <v>0</v>
      </c>
      <c r="Q308" s="181">
        <v>0</v>
      </c>
      <c r="R308" s="181">
        <f>Q308*H308</f>
        <v>0</v>
      </c>
      <c r="S308" s="181">
        <v>1.0489999999999999E-2</v>
      </c>
      <c r="T308" s="182">
        <f>S308*H308</f>
        <v>0.12063499999999999</v>
      </c>
      <c r="U308" s="34"/>
      <c r="V308" s="34"/>
      <c r="W308" s="34"/>
      <c r="X308" s="34"/>
      <c r="Y308" s="34"/>
      <c r="Z308" s="34"/>
      <c r="AA308" s="34"/>
      <c r="AB308" s="34"/>
      <c r="AC308" s="34"/>
      <c r="AD308" s="34"/>
      <c r="AE308" s="34"/>
      <c r="AR308" s="183" t="s">
        <v>255</v>
      </c>
      <c r="AT308" s="183" t="s">
        <v>146</v>
      </c>
      <c r="AU308" s="183" t="s">
        <v>84</v>
      </c>
      <c r="AY308" s="17" t="s">
        <v>143</v>
      </c>
      <c r="BE308" s="184">
        <f>IF(N308="základní",J308,0)</f>
        <v>0</v>
      </c>
      <c r="BF308" s="184">
        <f>IF(N308="snížená",J308,0)</f>
        <v>0</v>
      </c>
      <c r="BG308" s="184">
        <f>IF(N308="zákl. přenesená",J308,0)</f>
        <v>0</v>
      </c>
      <c r="BH308" s="184">
        <f>IF(N308="sníž. přenesená",J308,0)</f>
        <v>0</v>
      </c>
      <c r="BI308" s="184">
        <f>IF(N308="nulová",J308,0)</f>
        <v>0</v>
      </c>
      <c r="BJ308" s="17" t="s">
        <v>82</v>
      </c>
      <c r="BK308" s="184">
        <f>ROUND((ROUND(I308,2))*(ROUND(H308,2)),2)</f>
        <v>0</v>
      </c>
      <c r="BL308" s="17" t="s">
        <v>255</v>
      </c>
      <c r="BM308" s="183" t="s">
        <v>493</v>
      </c>
    </row>
    <row r="309" spans="1:65" s="2" customFormat="1">
      <c r="A309" s="34"/>
      <c r="B309" s="35"/>
      <c r="C309" s="36"/>
      <c r="D309" s="185" t="s">
        <v>153</v>
      </c>
      <c r="E309" s="36"/>
      <c r="F309" s="186" t="s">
        <v>494</v>
      </c>
      <c r="G309" s="36"/>
      <c r="H309" s="36"/>
      <c r="I309" s="187"/>
      <c r="J309" s="36"/>
      <c r="K309" s="36"/>
      <c r="L309" s="39"/>
      <c r="M309" s="188"/>
      <c r="N309" s="189"/>
      <c r="O309" s="64"/>
      <c r="P309" s="64"/>
      <c r="Q309" s="64"/>
      <c r="R309" s="64"/>
      <c r="S309" s="64"/>
      <c r="T309" s="65"/>
      <c r="U309" s="34"/>
      <c r="V309" s="34"/>
      <c r="W309" s="34"/>
      <c r="X309" s="34"/>
      <c r="Y309" s="34"/>
      <c r="Z309" s="34"/>
      <c r="AA309" s="34"/>
      <c r="AB309" s="34"/>
      <c r="AC309" s="34"/>
      <c r="AD309" s="34"/>
      <c r="AE309" s="34"/>
      <c r="AT309" s="17" t="s">
        <v>153</v>
      </c>
      <c r="AU309" s="17" t="s">
        <v>84</v>
      </c>
    </row>
    <row r="310" spans="1:65" s="13" customFormat="1">
      <c r="B310" s="199"/>
      <c r="C310" s="200"/>
      <c r="D310" s="201" t="s">
        <v>160</v>
      </c>
      <c r="E310" s="202" t="s">
        <v>18</v>
      </c>
      <c r="F310" s="203" t="s">
        <v>484</v>
      </c>
      <c r="G310" s="200"/>
      <c r="H310" s="204">
        <v>11.5</v>
      </c>
      <c r="I310" s="205"/>
      <c r="J310" s="200"/>
      <c r="K310" s="200"/>
      <c r="L310" s="206"/>
      <c r="M310" s="207"/>
      <c r="N310" s="208"/>
      <c r="O310" s="208"/>
      <c r="P310" s="208"/>
      <c r="Q310" s="208"/>
      <c r="R310" s="208"/>
      <c r="S310" s="208"/>
      <c r="T310" s="209"/>
      <c r="AT310" s="210" t="s">
        <v>160</v>
      </c>
      <c r="AU310" s="210" t="s">
        <v>84</v>
      </c>
      <c r="AV310" s="13" t="s">
        <v>84</v>
      </c>
      <c r="AW310" s="13" t="s">
        <v>36</v>
      </c>
      <c r="AX310" s="13" t="s">
        <v>82</v>
      </c>
      <c r="AY310" s="210" t="s">
        <v>143</v>
      </c>
    </row>
    <row r="311" spans="1:65" s="2" customFormat="1" ht="44.25" customHeight="1">
      <c r="A311" s="34"/>
      <c r="B311" s="35"/>
      <c r="C311" s="173" t="s">
        <v>495</v>
      </c>
      <c r="D311" s="173" t="s">
        <v>146</v>
      </c>
      <c r="E311" s="174" t="s">
        <v>496</v>
      </c>
      <c r="F311" s="175" t="s">
        <v>497</v>
      </c>
      <c r="G311" s="176" t="s">
        <v>180</v>
      </c>
      <c r="H311" s="177">
        <v>5</v>
      </c>
      <c r="I311" s="178"/>
      <c r="J311" s="177">
        <f>ROUND((ROUND(I311,2))*(ROUND(H311,2)),2)</f>
        <v>0</v>
      </c>
      <c r="K311" s="175" t="s">
        <v>150</v>
      </c>
      <c r="L311" s="39"/>
      <c r="M311" s="179" t="s">
        <v>18</v>
      </c>
      <c r="N311" s="180" t="s">
        <v>45</v>
      </c>
      <c r="O311" s="64"/>
      <c r="P311" s="181">
        <f>O311*H311</f>
        <v>0</v>
      </c>
      <c r="Q311" s="181">
        <v>1.221E-2</v>
      </c>
      <c r="R311" s="181">
        <f>Q311*H311</f>
        <v>6.105E-2</v>
      </c>
      <c r="S311" s="181">
        <v>0</v>
      </c>
      <c r="T311" s="182">
        <f>S311*H311</f>
        <v>0</v>
      </c>
      <c r="U311" s="34"/>
      <c r="V311" s="34"/>
      <c r="W311" s="34"/>
      <c r="X311" s="34"/>
      <c r="Y311" s="34"/>
      <c r="Z311" s="34"/>
      <c r="AA311" s="34"/>
      <c r="AB311" s="34"/>
      <c r="AC311" s="34"/>
      <c r="AD311" s="34"/>
      <c r="AE311" s="34"/>
      <c r="AR311" s="183" t="s">
        <v>255</v>
      </c>
      <c r="AT311" s="183" t="s">
        <v>146</v>
      </c>
      <c r="AU311" s="183" t="s">
        <v>84</v>
      </c>
      <c r="AY311" s="17" t="s">
        <v>143</v>
      </c>
      <c r="BE311" s="184">
        <f>IF(N311="základní",J311,0)</f>
        <v>0</v>
      </c>
      <c r="BF311" s="184">
        <f>IF(N311="snížená",J311,0)</f>
        <v>0</v>
      </c>
      <c r="BG311" s="184">
        <f>IF(N311="zákl. přenesená",J311,0)</f>
        <v>0</v>
      </c>
      <c r="BH311" s="184">
        <f>IF(N311="sníž. přenesená",J311,0)</f>
        <v>0</v>
      </c>
      <c r="BI311" s="184">
        <f>IF(N311="nulová",J311,0)</f>
        <v>0</v>
      </c>
      <c r="BJ311" s="17" t="s">
        <v>82</v>
      </c>
      <c r="BK311" s="184">
        <f>ROUND((ROUND(I311,2))*(ROUND(H311,2)),2)</f>
        <v>0</v>
      </c>
      <c r="BL311" s="17" t="s">
        <v>255</v>
      </c>
      <c r="BM311" s="183" t="s">
        <v>498</v>
      </c>
    </row>
    <row r="312" spans="1:65" s="2" customFormat="1">
      <c r="A312" s="34"/>
      <c r="B312" s="35"/>
      <c r="C312" s="36"/>
      <c r="D312" s="185" t="s">
        <v>153</v>
      </c>
      <c r="E312" s="36"/>
      <c r="F312" s="186" t="s">
        <v>499</v>
      </c>
      <c r="G312" s="36"/>
      <c r="H312" s="36"/>
      <c r="I312" s="187"/>
      <c r="J312" s="36"/>
      <c r="K312" s="36"/>
      <c r="L312" s="39"/>
      <c r="M312" s="188"/>
      <c r="N312" s="189"/>
      <c r="O312" s="64"/>
      <c r="P312" s="64"/>
      <c r="Q312" s="64"/>
      <c r="R312" s="64"/>
      <c r="S312" s="64"/>
      <c r="T312" s="65"/>
      <c r="U312" s="34"/>
      <c r="V312" s="34"/>
      <c r="W312" s="34"/>
      <c r="X312" s="34"/>
      <c r="Y312" s="34"/>
      <c r="Z312" s="34"/>
      <c r="AA312" s="34"/>
      <c r="AB312" s="34"/>
      <c r="AC312" s="34"/>
      <c r="AD312" s="34"/>
      <c r="AE312" s="34"/>
      <c r="AT312" s="17" t="s">
        <v>153</v>
      </c>
      <c r="AU312" s="17" t="s">
        <v>84</v>
      </c>
    </row>
    <row r="313" spans="1:65" s="13" customFormat="1">
      <c r="B313" s="199"/>
      <c r="C313" s="200"/>
      <c r="D313" s="201" t="s">
        <v>160</v>
      </c>
      <c r="E313" s="202" t="s">
        <v>18</v>
      </c>
      <c r="F313" s="203" t="s">
        <v>500</v>
      </c>
      <c r="G313" s="200"/>
      <c r="H313" s="204">
        <v>5</v>
      </c>
      <c r="I313" s="205"/>
      <c r="J313" s="200"/>
      <c r="K313" s="200"/>
      <c r="L313" s="206"/>
      <c r="M313" s="207"/>
      <c r="N313" s="208"/>
      <c r="O313" s="208"/>
      <c r="P313" s="208"/>
      <c r="Q313" s="208"/>
      <c r="R313" s="208"/>
      <c r="S313" s="208"/>
      <c r="T313" s="209"/>
      <c r="AT313" s="210" t="s">
        <v>160</v>
      </c>
      <c r="AU313" s="210" t="s">
        <v>84</v>
      </c>
      <c r="AV313" s="13" t="s">
        <v>84</v>
      </c>
      <c r="AW313" s="13" t="s">
        <v>36</v>
      </c>
      <c r="AX313" s="13" t="s">
        <v>82</v>
      </c>
      <c r="AY313" s="210" t="s">
        <v>143</v>
      </c>
    </row>
    <row r="314" spans="1:65" s="2" customFormat="1" ht="66.75" customHeight="1">
      <c r="A314" s="34"/>
      <c r="B314" s="35"/>
      <c r="C314" s="173" t="s">
        <v>501</v>
      </c>
      <c r="D314" s="173" t="s">
        <v>146</v>
      </c>
      <c r="E314" s="174" t="s">
        <v>502</v>
      </c>
      <c r="F314" s="175" t="s">
        <v>503</v>
      </c>
      <c r="G314" s="176" t="s">
        <v>149</v>
      </c>
      <c r="H314" s="177">
        <v>2.0299999999999998</v>
      </c>
      <c r="I314" s="178"/>
      <c r="J314" s="177">
        <f>ROUND((ROUND(I314,2))*(ROUND(H314,2)),2)</f>
        <v>0</v>
      </c>
      <c r="K314" s="175" t="s">
        <v>150</v>
      </c>
      <c r="L314" s="39"/>
      <c r="M314" s="179" t="s">
        <v>18</v>
      </c>
      <c r="N314" s="180" t="s">
        <v>45</v>
      </c>
      <c r="O314" s="64"/>
      <c r="P314" s="181">
        <f>O314*H314</f>
        <v>0</v>
      </c>
      <c r="Q314" s="181">
        <v>0</v>
      </c>
      <c r="R314" s="181">
        <f>Q314*H314</f>
        <v>0</v>
      </c>
      <c r="S314" s="181">
        <v>0</v>
      </c>
      <c r="T314" s="182">
        <f>S314*H314</f>
        <v>0</v>
      </c>
      <c r="U314" s="34"/>
      <c r="V314" s="34"/>
      <c r="W314" s="34"/>
      <c r="X314" s="34"/>
      <c r="Y314" s="34"/>
      <c r="Z314" s="34"/>
      <c r="AA314" s="34"/>
      <c r="AB314" s="34"/>
      <c r="AC314" s="34"/>
      <c r="AD314" s="34"/>
      <c r="AE314" s="34"/>
      <c r="AR314" s="183" t="s">
        <v>255</v>
      </c>
      <c r="AT314" s="183" t="s">
        <v>146</v>
      </c>
      <c r="AU314" s="183" t="s">
        <v>84</v>
      </c>
      <c r="AY314" s="17" t="s">
        <v>143</v>
      </c>
      <c r="BE314" s="184">
        <f>IF(N314="základní",J314,0)</f>
        <v>0</v>
      </c>
      <c r="BF314" s="184">
        <f>IF(N314="snížená",J314,0)</f>
        <v>0</v>
      </c>
      <c r="BG314" s="184">
        <f>IF(N314="zákl. přenesená",J314,0)</f>
        <v>0</v>
      </c>
      <c r="BH314" s="184">
        <f>IF(N314="sníž. přenesená",J314,0)</f>
        <v>0</v>
      </c>
      <c r="BI314" s="184">
        <f>IF(N314="nulová",J314,0)</f>
        <v>0</v>
      </c>
      <c r="BJ314" s="17" t="s">
        <v>82</v>
      </c>
      <c r="BK314" s="184">
        <f>ROUND((ROUND(I314,2))*(ROUND(H314,2)),2)</f>
        <v>0</v>
      </c>
      <c r="BL314" s="17" t="s">
        <v>255</v>
      </c>
      <c r="BM314" s="183" t="s">
        <v>504</v>
      </c>
    </row>
    <row r="315" spans="1:65" s="2" customFormat="1">
      <c r="A315" s="34"/>
      <c r="B315" s="35"/>
      <c r="C315" s="36"/>
      <c r="D315" s="185" t="s">
        <v>153</v>
      </c>
      <c r="E315" s="36"/>
      <c r="F315" s="186" t="s">
        <v>505</v>
      </c>
      <c r="G315" s="36"/>
      <c r="H315" s="36"/>
      <c r="I315" s="187"/>
      <c r="J315" s="36"/>
      <c r="K315" s="36"/>
      <c r="L315" s="39"/>
      <c r="M315" s="188"/>
      <c r="N315" s="189"/>
      <c r="O315" s="64"/>
      <c r="P315" s="64"/>
      <c r="Q315" s="64"/>
      <c r="R315" s="64"/>
      <c r="S315" s="64"/>
      <c r="T315" s="65"/>
      <c r="U315" s="34"/>
      <c r="V315" s="34"/>
      <c r="W315" s="34"/>
      <c r="X315" s="34"/>
      <c r="Y315" s="34"/>
      <c r="Z315" s="34"/>
      <c r="AA315" s="34"/>
      <c r="AB315" s="34"/>
      <c r="AC315" s="34"/>
      <c r="AD315" s="34"/>
      <c r="AE315" s="34"/>
      <c r="AT315" s="17" t="s">
        <v>153</v>
      </c>
      <c r="AU315" s="17" t="s">
        <v>84</v>
      </c>
    </row>
    <row r="316" spans="1:65" s="2" customFormat="1" ht="62.65" customHeight="1">
      <c r="A316" s="34"/>
      <c r="B316" s="35"/>
      <c r="C316" s="173" t="s">
        <v>506</v>
      </c>
      <c r="D316" s="173" t="s">
        <v>146</v>
      </c>
      <c r="E316" s="174" t="s">
        <v>507</v>
      </c>
      <c r="F316" s="175" t="s">
        <v>508</v>
      </c>
      <c r="G316" s="176" t="s">
        <v>149</v>
      </c>
      <c r="H316" s="177">
        <v>2.0299999999999998</v>
      </c>
      <c r="I316" s="178"/>
      <c r="J316" s="177">
        <f>ROUND((ROUND(I316,2))*(ROUND(H316,2)),2)</f>
        <v>0</v>
      </c>
      <c r="K316" s="175" t="s">
        <v>150</v>
      </c>
      <c r="L316" s="39"/>
      <c r="M316" s="179" t="s">
        <v>18</v>
      </c>
      <c r="N316" s="180" t="s">
        <v>45</v>
      </c>
      <c r="O316" s="64"/>
      <c r="P316" s="181">
        <f>O316*H316</f>
        <v>0</v>
      </c>
      <c r="Q316" s="181">
        <v>0</v>
      </c>
      <c r="R316" s="181">
        <f>Q316*H316</f>
        <v>0</v>
      </c>
      <c r="S316" s="181">
        <v>0</v>
      </c>
      <c r="T316" s="182">
        <f>S316*H316</f>
        <v>0</v>
      </c>
      <c r="U316" s="34"/>
      <c r="V316" s="34"/>
      <c r="W316" s="34"/>
      <c r="X316" s="34"/>
      <c r="Y316" s="34"/>
      <c r="Z316" s="34"/>
      <c r="AA316" s="34"/>
      <c r="AB316" s="34"/>
      <c r="AC316" s="34"/>
      <c r="AD316" s="34"/>
      <c r="AE316" s="34"/>
      <c r="AR316" s="183" t="s">
        <v>255</v>
      </c>
      <c r="AT316" s="183" t="s">
        <v>146</v>
      </c>
      <c r="AU316" s="183" t="s">
        <v>84</v>
      </c>
      <c r="AY316" s="17" t="s">
        <v>143</v>
      </c>
      <c r="BE316" s="184">
        <f>IF(N316="základní",J316,0)</f>
        <v>0</v>
      </c>
      <c r="BF316" s="184">
        <f>IF(N316="snížená",J316,0)</f>
        <v>0</v>
      </c>
      <c r="BG316" s="184">
        <f>IF(N316="zákl. přenesená",J316,0)</f>
        <v>0</v>
      </c>
      <c r="BH316" s="184">
        <f>IF(N316="sníž. přenesená",J316,0)</f>
        <v>0</v>
      </c>
      <c r="BI316" s="184">
        <f>IF(N316="nulová",J316,0)</f>
        <v>0</v>
      </c>
      <c r="BJ316" s="17" t="s">
        <v>82</v>
      </c>
      <c r="BK316" s="184">
        <f>ROUND((ROUND(I316,2))*(ROUND(H316,2)),2)</f>
        <v>0</v>
      </c>
      <c r="BL316" s="17" t="s">
        <v>255</v>
      </c>
      <c r="BM316" s="183" t="s">
        <v>509</v>
      </c>
    </row>
    <row r="317" spans="1:65" s="2" customFormat="1">
      <c r="A317" s="34"/>
      <c r="B317" s="35"/>
      <c r="C317" s="36"/>
      <c r="D317" s="185" t="s">
        <v>153</v>
      </c>
      <c r="E317" s="36"/>
      <c r="F317" s="186" t="s">
        <v>510</v>
      </c>
      <c r="G317" s="36"/>
      <c r="H317" s="36"/>
      <c r="I317" s="187"/>
      <c r="J317" s="36"/>
      <c r="K317" s="36"/>
      <c r="L317" s="39"/>
      <c r="M317" s="188"/>
      <c r="N317" s="189"/>
      <c r="O317" s="64"/>
      <c r="P317" s="64"/>
      <c r="Q317" s="64"/>
      <c r="R317" s="64"/>
      <c r="S317" s="64"/>
      <c r="T317" s="65"/>
      <c r="U317" s="34"/>
      <c r="V317" s="34"/>
      <c r="W317" s="34"/>
      <c r="X317" s="34"/>
      <c r="Y317" s="34"/>
      <c r="Z317" s="34"/>
      <c r="AA317" s="34"/>
      <c r="AB317" s="34"/>
      <c r="AC317" s="34"/>
      <c r="AD317" s="34"/>
      <c r="AE317" s="34"/>
      <c r="AT317" s="17" t="s">
        <v>153</v>
      </c>
      <c r="AU317" s="17" t="s">
        <v>84</v>
      </c>
    </row>
    <row r="318" spans="1:65" s="12" customFormat="1" ht="22.9" customHeight="1">
      <c r="B318" s="157"/>
      <c r="C318" s="158"/>
      <c r="D318" s="159" t="s">
        <v>73</v>
      </c>
      <c r="E318" s="171" t="s">
        <v>511</v>
      </c>
      <c r="F318" s="171" t="s">
        <v>512</v>
      </c>
      <c r="G318" s="158"/>
      <c r="H318" s="158"/>
      <c r="I318" s="161"/>
      <c r="J318" s="172">
        <f>BK318</f>
        <v>0</v>
      </c>
      <c r="K318" s="158"/>
      <c r="L318" s="163"/>
      <c r="M318" s="164"/>
      <c r="N318" s="165"/>
      <c r="O318" s="165"/>
      <c r="P318" s="166">
        <f>SUM(P319:P366)</f>
        <v>0</v>
      </c>
      <c r="Q318" s="165"/>
      <c r="R318" s="166">
        <f>SUM(R319:R366)</f>
        <v>0.25814999999999999</v>
      </c>
      <c r="S318" s="165"/>
      <c r="T318" s="167">
        <f>SUM(T319:T366)</f>
        <v>0.42425500000000005</v>
      </c>
      <c r="AR318" s="168" t="s">
        <v>84</v>
      </c>
      <c r="AT318" s="169" t="s">
        <v>73</v>
      </c>
      <c r="AU318" s="169" t="s">
        <v>82</v>
      </c>
      <c r="AY318" s="168" t="s">
        <v>143</v>
      </c>
      <c r="BK318" s="170">
        <f>SUM(BK319:BK366)</f>
        <v>0</v>
      </c>
    </row>
    <row r="319" spans="1:65" s="2" customFormat="1" ht="16.5" customHeight="1">
      <c r="A319" s="34"/>
      <c r="B319" s="35"/>
      <c r="C319" s="173" t="s">
        <v>513</v>
      </c>
      <c r="D319" s="173" t="s">
        <v>146</v>
      </c>
      <c r="E319" s="174" t="s">
        <v>514</v>
      </c>
      <c r="F319" s="175" t="s">
        <v>515</v>
      </c>
      <c r="G319" s="176" t="s">
        <v>180</v>
      </c>
      <c r="H319" s="177">
        <v>4.75</v>
      </c>
      <c r="I319" s="178"/>
      <c r="J319" s="177">
        <f>ROUND((ROUND(I319,2))*(ROUND(H319,2)),2)</f>
        <v>0</v>
      </c>
      <c r="K319" s="175" t="s">
        <v>150</v>
      </c>
      <c r="L319" s="39"/>
      <c r="M319" s="179" t="s">
        <v>18</v>
      </c>
      <c r="N319" s="180" t="s">
        <v>45</v>
      </c>
      <c r="O319" s="64"/>
      <c r="P319" s="181">
        <f>O319*H319</f>
        <v>0</v>
      </c>
      <c r="Q319" s="181">
        <v>0</v>
      </c>
      <c r="R319" s="181">
        <f>Q319*H319</f>
        <v>0</v>
      </c>
      <c r="S319" s="181">
        <v>1.098E-2</v>
      </c>
      <c r="T319" s="182">
        <f>S319*H319</f>
        <v>5.2155E-2</v>
      </c>
      <c r="U319" s="34"/>
      <c r="V319" s="34"/>
      <c r="W319" s="34"/>
      <c r="X319" s="34"/>
      <c r="Y319" s="34"/>
      <c r="Z319" s="34"/>
      <c r="AA319" s="34"/>
      <c r="AB319" s="34"/>
      <c r="AC319" s="34"/>
      <c r="AD319" s="34"/>
      <c r="AE319" s="34"/>
      <c r="AR319" s="183" t="s">
        <v>255</v>
      </c>
      <c r="AT319" s="183" t="s">
        <v>146</v>
      </c>
      <c r="AU319" s="183" t="s">
        <v>84</v>
      </c>
      <c r="AY319" s="17" t="s">
        <v>143</v>
      </c>
      <c r="BE319" s="184">
        <f>IF(N319="základní",J319,0)</f>
        <v>0</v>
      </c>
      <c r="BF319" s="184">
        <f>IF(N319="snížená",J319,0)</f>
        <v>0</v>
      </c>
      <c r="BG319" s="184">
        <f>IF(N319="zákl. přenesená",J319,0)</f>
        <v>0</v>
      </c>
      <c r="BH319" s="184">
        <f>IF(N319="sníž. přenesená",J319,0)</f>
        <v>0</v>
      </c>
      <c r="BI319" s="184">
        <f>IF(N319="nulová",J319,0)</f>
        <v>0</v>
      </c>
      <c r="BJ319" s="17" t="s">
        <v>82</v>
      </c>
      <c r="BK319" s="184">
        <f>ROUND((ROUND(I319,2))*(ROUND(H319,2)),2)</f>
        <v>0</v>
      </c>
      <c r="BL319" s="17" t="s">
        <v>255</v>
      </c>
      <c r="BM319" s="183" t="s">
        <v>516</v>
      </c>
    </row>
    <row r="320" spans="1:65" s="2" customFormat="1">
      <c r="A320" s="34"/>
      <c r="B320" s="35"/>
      <c r="C320" s="36"/>
      <c r="D320" s="185" t="s">
        <v>153</v>
      </c>
      <c r="E320" s="36"/>
      <c r="F320" s="186" t="s">
        <v>517</v>
      </c>
      <c r="G320" s="36"/>
      <c r="H320" s="36"/>
      <c r="I320" s="187"/>
      <c r="J320" s="36"/>
      <c r="K320" s="36"/>
      <c r="L320" s="39"/>
      <c r="M320" s="188"/>
      <c r="N320" s="189"/>
      <c r="O320" s="64"/>
      <c r="P320" s="64"/>
      <c r="Q320" s="64"/>
      <c r="R320" s="64"/>
      <c r="S320" s="64"/>
      <c r="T320" s="65"/>
      <c r="U320" s="34"/>
      <c r="V320" s="34"/>
      <c r="W320" s="34"/>
      <c r="X320" s="34"/>
      <c r="Y320" s="34"/>
      <c r="Z320" s="34"/>
      <c r="AA320" s="34"/>
      <c r="AB320" s="34"/>
      <c r="AC320" s="34"/>
      <c r="AD320" s="34"/>
      <c r="AE320" s="34"/>
      <c r="AT320" s="17" t="s">
        <v>153</v>
      </c>
      <c r="AU320" s="17" t="s">
        <v>84</v>
      </c>
    </row>
    <row r="321" spans="1:65" s="13" customFormat="1">
      <c r="B321" s="199"/>
      <c r="C321" s="200"/>
      <c r="D321" s="201" t="s">
        <v>160</v>
      </c>
      <c r="E321" s="202" t="s">
        <v>18</v>
      </c>
      <c r="F321" s="203" t="s">
        <v>518</v>
      </c>
      <c r="G321" s="200"/>
      <c r="H321" s="204">
        <v>4.75</v>
      </c>
      <c r="I321" s="205"/>
      <c r="J321" s="200"/>
      <c r="K321" s="200"/>
      <c r="L321" s="206"/>
      <c r="M321" s="207"/>
      <c r="N321" s="208"/>
      <c r="O321" s="208"/>
      <c r="P321" s="208"/>
      <c r="Q321" s="208"/>
      <c r="R321" s="208"/>
      <c r="S321" s="208"/>
      <c r="T321" s="209"/>
      <c r="AT321" s="210" t="s">
        <v>160</v>
      </c>
      <c r="AU321" s="210" t="s">
        <v>84</v>
      </c>
      <c r="AV321" s="13" t="s">
        <v>84</v>
      </c>
      <c r="AW321" s="13" t="s">
        <v>36</v>
      </c>
      <c r="AX321" s="13" t="s">
        <v>82</v>
      </c>
      <c r="AY321" s="210" t="s">
        <v>143</v>
      </c>
    </row>
    <row r="322" spans="1:65" s="2" customFormat="1" ht="33" customHeight="1">
      <c r="A322" s="34"/>
      <c r="B322" s="35"/>
      <c r="C322" s="173" t="s">
        <v>519</v>
      </c>
      <c r="D322" s="173" t="s">
        <v>146</v>
      </c>
      <c r="E322" s="174" t="s">
        <v>520</v>
      </c>
      <c r="F322" s="175" t="s">
        <v>521</v>
      </c>
      <c r="G322" s="176" t="s">
        <v>180</v>
      </c>
      <c r="H322" s="177">
        <v>4.75</v>
      </c>
      <c r="I322" s="178"/>
      <c r="J322" s="177">
        <f>ROUND((ROUND(I322,2))*(ROUND(H322,2)),2)</f>
        <v>0</v>
      </c>
      <c r="K322" s="175" t="s">
        <v>150</v>
      </c>
      <c r="L322" s="39"/>
      <c r="M322" s="179" t="s">
        <v>18</v>
      </c>
      <c r="N322" s="180" t="s">
        <v>45</v>
      </c>
      <c r="O322" s="64"/>
      <c r="P322" s="181">
        <f>O322*H322</f>
        <v>0</v>
      </c>
      <c r="Q322" s="181">
        <v>0</v>
      </c>
      <c r="R322" s="181">
        <f>Q322*H322</f>
        <v>0</v>
      </c>
      <c r="S322" s="181">
        <v>0</v>
      </c>
      <c r="T322" s="182">
        <f>S322*H322</f>
        <v>0</v>
      </c>
      <c r="U322" s="34"/>
      <c r="V322" s="34"/>
      <c r="W322" s="34"/>
      <c r="X322" s="34"/>
      <c r="Y322" s="34"/>
      <c r="Z322" s="34"/>
      <c r="AA322" s="34"/>
      <c r="AB322" s="34"/>
      <c r="AC322" s="34"/>
      <c r="AD322" s="34"/>
      <c r="AE322" s="34"/>
      <c r="AR322" s="183" t="s">
        <v>255</v>
      </c>
      <c r="AT322" s="183" t="s">
        <v>146</v>
      </c>
      <c r="AU322" s="183" t="s">
        <v>84</v>
      </c>
      <c r="AY322" s="17" t="s">
        <v>143</v>
      </c>
      <c r="BE322" s="184">
        <f>IF(N322="základní",J322,0)</f>
        <v>0</v>
      </c>
      <c r="BF322" s="184">
        <f>IF(N322="snížená",J322,0)</f>
        <v>0</v>
      </c>
      <c r="BG322" s="184">
        <f>IF(N322="zákl. přenesená",J322,0)</f>
        <v>0</v>
      </c>
      <c r="BH322" s="184">
        <f>IF(N322="sníž. přenesená",J322,0)</f>
        <v>0</v>
      </c>
      <c r="BI322" s="184">
        <f>IF(N322="nulová",J322,0)</f>
        <v>0</v>
      </c>
      <c r="BJ322" s="17" t="s">
        <v>82</v>
      </c>
      <c r="BK322" s="184">
        <f>ROUND((ROUND(I322,2))*(ROUND(H322,2)),2)</f>
        <v>0</v>
      </c>
      <c r="BL322" s="17" t="s">
        <v>255</v>
      </c>
      <c r="BM322" s="183" t="s">
        <v>522</v>
      </c>
    </row>
    <row r="323" spans="1:65" s="2" customFormat="1">
      <c r="A323" s="34"/>
      <c r="B323" s="35"/>
      <c r="C323" s="36"/>
      <c r="D323" s="185" t="s">
        <v>153</v>
      </c>
      <c r="E323" s="36"/>
      <c r="F323" s="186" t="s">
        <v>523</v>
      </c>
      <c r="G323" s="36"/>
      <c r="H323" s="36"/>
      <c r="I323" s="187"/>
      <c r="J323" s="36"/>
      <c r="K323" s="36"/>
      <c r="L323" s="39"/>
      <c r="M323" s="188"/>
      <c r="N323" s="189"/>
      <c r="O323" s="64"/>
      <c r="P323" s="64"/>
      <c r="Q323" s="64"/>
      <c r="R323" s="64"/>
      <c r="S323" s="64"/>
      <c r="T323" s="65"/>
      <c r="U323" s="34"/>
      <c r="V323" s="34"/>
      <c r="W323" s="34"/>
      <c r="X323" s="34"/>
      <c r="Y323" s="34"/>
      <c r="Z323" s="34"/>
      <c r="AA323" s="34"/>
      <c r="AB323" s="34"/>
      <c r="AC323" s="34"/>
      <c r="AD323" s="34"/>
      <c r="AE323" s="34"/>
      <c r="AT323" s="17" t="s">
        <v>153</v>
      </c>
      <c r="AU323" s="17" t="s">
        <v>84</v>
      </c>
    </row>
    <row r="324" spans="1:65" s="13" customFormat="1">
      <c r="B324" s="199"/>
      <c r="C324" s="200"/>
      <c r="D324" s="201" t="s">
        <v>160</v>
      </c>
      <c r="E324" s="202" t="s">
        <v>18</v>
      </c>
      <c r="F324" s="203" t="s">
        <v>518</v>
      </c>
      <c r="G324" s="200"/>
      <c r="H324" s="204">
        <v>4.75</v>
      </c>
      <c r="I324" s="205"/>
      <c r="J324" s="200"/>
      <c r="K324" s="200"/>
      <c r="L324" s="206"/>
      <c r="M324" s="207"/>
      <c r="N324" s="208"/>
      <c r="O324" s="208"/>
      <c r="P324" s="208"/>
      <c r="Q324" s="208"/>
      <c r="R324" s="208"/>
      <c r="S324" s="208"/>
      <c r="T324" s="209"/>
      <c r="AT324" s="210" t="s">
        <v>160</v>
      </c>
      <c r="AU324" s="210" t="s">
        <v>84</v>
      </c>
      <c r="AV324" s="13" t="s">
        <v>84</v>
      </c>
      <c r="AW324" s="13" t="s">
        <v>36</v>
      </c>
      <c r="AX324" s="13" t="s">
        <v>82</v>
      </c>
      <c r="AY324" s="210" t="s">
        <v>143</v>
      </c>
    </row>
    <row r="325" spans="1:65" s="2" customFormat="1" ht="33" customHeight="1">
      <c r="A325" s="34"/>
      <c r="B325" s="35"/>
      <c r="C325" s="173" t="s">
        <v>524</v>
      </c>
      <c r="D325" s="173" t="s">
        <v>146</v>
      </c>
      <c r="E325" s="174" t="s">
        <v>525</v>
      </c>
      <c r="F325" s="175" t="s">
        <v>526</v>
      </c>
      <c r="G325" s="176" t="s">
        <v>164</v>
      </c>
      <c r="H325" s="177">
        <v>69</v>
      </c>
      <c r="I325" s="178"/>
      <c r="J325" s="177">
        <f>ROUND((ROUND(I325,2))*(ROUND(H325,2)),2)</f>
        <v>0</v>
      </c>
      <c r="K325" s="175" t="s">
        <v>150</v>
      </c>
      <c r="L325" s="39"/>
      <c r="M325" s="179" t="s">
        <v>18</v>
      </c>
      <c r="N325" s="180" t="s">
        <v>45</v>
      </c>
      <c r="O325" s="64"/>
      <c r="P325" s="181">
        <f>O325*H325</f>
        <v>0</v>
      </c>
      <c r="Q325" s="181">
        <v>0</v>
      </c>
      <c r="R325" s="181">
        <f>Q325*H325</f>
        <v>0</v>
      </c>
      <c r="S325" s="181">
        <v>4.0000000000000001E-3</v>
      </c>
      <c r="T325" s="182">
        <f>S325*H325</f>
        <v>0.27600000000000002</v>
      </c>
      <c r="U325" s="34"/>
      <c r="V325" s="34"/>
      <c r="W325" s="34"/>
      <c r="X325" s="34"/>
      <c r="Y325" s="34"/>
      <c r="Z325" s="34"/>
      <c r="AA325" s="34"/>
      <c r="AB325" s="34"/>
      <c r="AC325" s="34"/>
      <c r="AD325" s="34"/>
      <c r="AE325" s="34"/>
      <c r="AR325" s="183" t="s">
        <v>255</v>
      </c>
      <c r="AT325" s="183" t="s">
        <v>146</v>
      </c>
      <c r="AU325" s="183" t="s">
        <v>84</v>
      </c>
      <c r="AY325" s="17" t="s">
        <v>143</v>
      </c>
      <c r="BE325" s="184">
        <f>IF(N325="základní",J325,0)</f>
        <v>0</v>
      </c>
      <c r="BF325" s="184">
        <f>IF(N325="snížená",J325,0)</f>
        <v>0</v>
      </c>
      <c r="BG325" s="184">
        <f>IF(N325="zákl. přenesená",J325,0)</f>
        <v>0</v>
      </c>
      <c r="BH325" s="184">
        <f>IF(N325="sníž. přenesená",J325,0)</f>
        <v>0</v>
      </c>
      <c r="BI325" s="184">
        <f>IF(N325="nulová",J325,0)</f>
        <v>0</v>
      </c>
      <c r="BJ325" s="17" t="s">
        <v>82</v>
      </c>
      <c r="BK325" s="184">
        <f>ROUND((ROUND(I325,2))*(ROUND(H325,2)),2)</f>
        <v>0</v>
      </c>
      <c r="BL325" s="17" t="s">
        <v>255</v>
      </c>
      <c r="BM325" s="183" t="s">
        <v>527</v>
      </c>
    </row>
    <row r="326" spans="1:65" s="2" customFormat="1">
      <c r="A326" s="34"/>
      <c r="B326" s="35"/>
      <c r="C326" s="36"/>
      <c r="D326" s="185" t="s">
        <v>153</v>
      </c>
      <c r="E326" s="36"/>
      <c r="F326" s="186" t="s">
        <v>528</v>
      </c>
      <c r="G326" s="36"/>
      <c r="H326" s="36"/>
      <c r="I326" s="187"/>
      <c r="J326" s="36"/>
      <c r="K326" s="36"/>
      <c r="L326" s="39"/>
      <c r="M326" s="188"/>
      <c r="N326" s="189"/>
      <c r="O326" s="64"/>
      <c r="P326" s="64"/>
      <c r="Q326" s="64"/>
      <c r="R326" s="64"/>
      <c r="S326" s="64"/>
      <c r="T326" s="65"/>
      <c r="U326" s="34"/>
      <c r="V326" s="34"/>
      <c r="W326" s="34"/>
      <c r="X326" s="34"/>
      <c r="Y326" s="34"/>
      <c r="Z326" s="34"/>
      <c r="AA326" s="34"/>
      <c r="AB326" s="34"/>
      <c r="AC326" s="34"/>
      <c r="AD326" s="34"/>
      <c r="AE326" s="34"/>
      <c r="AT326" s="17" t="s">
        <v>153</v>
      </c>
      <c r="AU326" s="17" t="s">
        <v>84</v>
      </c>
    </row>
    <row r="327" spans="1:65" s="2" customFormat="1" ht="39">
      <c r="A327" s="34"/>
      <c r="B327" s="35"/>
      <c r="C327" s="36"/>
      <c r="D327" s="201" t="s">
        <v>529</v>
      </c>
      <c r="E327" s="36"/>
      <c r="F327" s="233" t="s">
        <v>530</v>
      </c>
      <c r="G327" s="36"/>
      <c r="H327" s="36"/>
      <c r="I327" s="187"/>
      <c r="J327" s="36"/>
      <c r="K327" s="36"/>
      <c r="L327" s="39"/>
      <c r="M327" s="188"/>
      <c r="N327" s="189"/>
      <c r="O327" s="64"/>
      <c r="P327" s="64"/>
      <c r="Q327" s="64"/>
      <c r="R327" s="64"/>
      <c r="S327" s="64"/>
      <c r="T327" s="65"/>
      <c r="U327" s="34"/>
      <c r="V327" s="34"/>
      <c r="W327" s="34"/>
      <c r="X327" s="34"/>
      <c r="Y327" s="34"/>
      <c r="Z327" s="34"/>
      <c r="AA327" s="34"/>
      <c r="AB327" s="34"/>
      <c r="AC327" s="34"/>
      <c r="AD327" s="34"/>
      <c r="AE327" s="34"/>
      <c r="AT327" s="17" t="s">
        <v>529</v>
      </c>
      <c r="AU327" s="17" t="s">
        <v>84</v>
      </c>
    </row>
    <row r="328" spans="1:65" s="13" customFormat="1">
      <c r="B328" s="199"/>
      <c r="C328" s="200"/>
      <c r="D328" s="201" t="s">
        <v>160</v>
      </c>
      <c r="E328" s="202" t="s">
        <v>18</v>
      </c>
      <c r="F328" s="203" t="s">
        <v>531</v>
      </c>
      <c r="G328" s="200"/>
      <c r="H328" s="204">
        <v>24</v>
      </c>
      <c r="I328" s="205"/>
      <c r="J328" s="200"/>
      <c r="K328" s="200"/>
      <c r="L328" s="206"/>
      <c r="M328" s="207"/>
      <c r="N328" s="208"/>
      <c r="O328" s="208"/>
      <c r="P328" s="208"/>
      <c r="Q328" s="208"/>
      <c r="R328" s="208"/>
      <c r="S328" s="208"/>
      <c r="T328" s="209"/>
      <c r="AT328" s="210" t="s">
        <v>160</v>
      </c>
      <c r="AU328" s="210" t="s">
        <v>84</v>
      </c>
      <c r="AV328" s="13" t="s">
        <v>84</v>
      </c>
      <c r="AW328" s="13" t="s">
        <v>36</v>
      </c>
      <c r="AX328" s="13" t="s">
        <v>74</v>
      </c>
      <c r="AY328" s="210" t="s">
        <v>143</v>
      </c>
    </row>
    <row r="329" spans="1:65" s="13" customFormat="1">
      <c r="B329" s="199"/>
      <c r="C329" s="200"/>
      <c r="D329" s="201" t="s">
        <v>160</v>
      </c>
      <c r="E329" s="202" t="s">
        <v>18</v>
      </c>
      <c r="F329" s="203" t="s">
        <v>446</v>
      </c>
      <c r="G329" s="200"/>
      <c r="H329" s="204">
        <v>22</v>
      </c>
      <c r="I329" s="205"/>
      <c r="J329" s="200"/>
      <c r="K329" s="200"/>
      <c r="L329" s="206"/>
      <c r="M329" s="207"/>
      <c r="N329" s="208"/>
      <c r="O329" s="208"/>
      <c r="P329" s="208"/>
      <c r="Q329" s="208"/>
      <c r="R329" s="208"/>
      <c r="S329" s="208"/>
      <c r="T329" s="209"/>
      <c r="AT329" s="210" t="s">
        <v>160</v>
      </c>
      <c r="AU329" s="210" t="s">
        <v>84</v>
      </c>
      <c r="AV329" s="13" t="s">
        <v>84</v>
      </c>
      <c r="AW329" s="13" t="s">
        <v>36</v>
      </c>
      <c r="AX329" s="13" t="s">
        <v>74</v>
      </c>
      <c r="AY329" s="210" t="s">
        <v>143</v>
      </c>
    </row>
    <row r="330" spans="1:65" s="13" customFormat="1">
      <c r="B330" s="199"/>
      <c r="C330" s="200"/>
      <c r="D330" s="201" t="s">
        <v>160</v>
      </c>
      <c r="E330" s="202" t="s">
        <v>18</v>
      </c>
      <c r="F330" s="203" t="s">
        <v>532</v>
      </c>
      <c r="G330" s="200"/>
      <c r="H330" s="204">
        <v>23</v>
      </c>
      <c r="I330" s="205"/>
      <c r="J330" s="200"/>
      <c r="K330" s="200"/>
      <c r="L330" s="206"/>
      <c r="M330" s="207"/>
      <c r="N330" s="208"/>
      <c r="O330" s="208"/>
      <c r="P330" s="208"/>
      <c r="Q330" s="208"/>
      <c r="R330" s="208"/>
      <c r="S330" s="208"/>
      <c r="T330" s="209"/>
      <c r="AT330" s="210" t="s">
        <v>160</v>
      </c>
      <c r="AU330" s="210" t="s">
        <v>84</v>
      </c>
      <c r="AV330" s="13" t="s">
        <v>84</v>
      </c>
      <c r="AW330" s="13" t="s">
        <v>36</v>
      </c>
      <c r="AX330" s="13" t="s">
        <v>74</v>
      </c>
      <c r="AY330" s="210" t="s">
        <v>143</v>
      </c>
    </row>
    <row r="331" spans="1:65" s="14" customFormat="1">
      <c r="B331" s="211"/>
      <c r="C331" s="212"/>
      <c r="D331" s="201" t="s">
        <v>160</v>
      </c>
      <c r="E331" s="213" t="s">
        <v>18</v>
      </c>
      <c r="F331" s="214" t="s">
        <v>169</v>
      </c>
      <c r="G331" s="212"/>
      <c r="H331" s="215">
        <v>69</v>
      </c>
      <c r="I331" s="216"/>
      <c r="J331" s="212"/>
      <c r="K331" s="212"/>
      <c r="L331" s="217"/>
      <c r="M331" s="218"/>
      <c r="N331" s="219"/>
      <c r="O331" s="219"/>
      <c r="P331" s="219"/>
      <c r="Q331" s="219"/>
      <c r="R331" s="219"/>
      <c r="S331" s="219"/>
      <c r="T331" s="220"/>
      <c r="AT331" s="221" t="s">
        <v>160</v>
      </c>
      <c r="AU331" s="221" t="s">
        <v>84</v>
      </c>
      <c r="AV331" s="14" t="s">
        <v>151</v>
      </c>
      <c r="AW331" s="14" t="s">
        <v>36</v>
      </c>
      <c r="AX331" s="14" t="s">
        <v>82</v>
      </c>
      <c r="AY331" s="221" t="s">
        <v>143</v>
      </c>
    </row>
    <row r="332" spans="1:65" s="2" customFormat="1" ht="37.9" customHeight="1">
      <c r="A332" s="34"/>
      <c r="B332" s="35"/>
      <c r="C332" s="173" t="s">
        <v>533</v>
      </c>
      <c r="D332" s="173" t="s">
        <v>146</v>
      </c>
      <c r="E332" s="174" t="s">
        <v>534</v>
      </c>
      <c r="F332" s="175" t="s">
        <v>535</v>
      </c>
      <c r="G332" s="176" t="s">
        <v>164</v>
      </c>
      <c r="H332" s="177">
        <v>6</v>
      </c>
      <c r="I332" s="178"/>
      <c r="J332" s="177">
        <f>ROUND((ROUND(I332,2))*(ROUND(H332,2)),2)</f>
        <v>0</v>
      </c>
      <c r="K332" s="175" t="s">
        <v>150</v>
      </c>
      <c r="L332" s="39"/>
      <c r="M332" s="179" t="s">
        <v>18</v>
      </c>
      <c r="N332" s="180" t="s">
        <v>45</v>
      </c>
      <c r="O332" s="64"/>
      <c r="P332" s="181">
        <f>O332*H332</f>
        <v>0</v>
      </c>
      <c r="Q332" s="181">
        <v>0</v>
      </c>
      <c r="R332" s="181">
        <f>Q332*H332</f>
        <v>0</v>
      </c>
      <c r="S332" s="181">
        <v>0</v>
      </c>
      <c r="T332" s="182">
        <f>S332*H332</f>
        <v>0</v>
      </c>
      <c r="U332" s="34"/>
      <c r="V332" s="34"/>
      <c r="W332" s="34"/>
      <c r="X332" s="34"/>
      <c r="Y332" s="34"/>
      <c r="Z332" s="34"/>
      <c r="AA332" s="34"/>
      <c r="AB332" s="34"/>
      <c r="AC332" s="34"/>
      <c r="AD332" s="34"/>
      <c r="AE332" s="34"/>
      <c r="AR332" s="183" t="s">
        <v>255</v>
      </c>
      <c r="AT332" s="183" t="s">
        <v>146</v>
      </c>
      <c r="AU332" s="183" t="s">
        <v>84</v>
      </c>
      <c r="AY332" s="17" t="s">
        <v>143</v>
      </c>
      <c r="BE332" s="184">
        <f>IF(N332="základní",J332,0)</f>
        <v>0</v>
      </c>
      <c r="BF332" s="184">
        <f>IF(N332="snížená",J332,0)</f>
        <v>0</v>
      </c>
      <c r="BG332" s="184">
        <f>IF(N332="zákl. přenesená",J332,0)</f>
        <v>0</v>
      </c>
      <c r="BH332" s="184">
        <f>IF(N332="sníž. přenesená",J332,0)</f>
        <v>0</v>
      </c>
      <c r="BI332" s="184">
        <f>IF(N332="nulová",J332,0)</f>
        <v>0</v>
      </c>
      <c r="BJ332" s="17" t="s">
        <v>82</v>
      </c>
      <c r="BK332" s="184">
        <f>ROUND((ROUND(I332,2))*(ROUND(H332,2)),2)</f>
        <v>0</v>
      </c>
      <c r="BL332" s="17" t="s">
        <v>255</v>
      </c>
      <c r="BM332" s="183" t="s">
        <v>536</v>
      </c>
    </row>
    <row r="333" spans="1:65" s="2" customFormat="1">
      <c r="A333" s="34"/>
      <c r="B333" s="35"/>
      <c r="C333" s="36"/>
      <c r="D333" s="185" t="s">
        <v>153</v>
      </c>
      <c r="E333" s="36"/>
      <c r="F333" s="186" t="s">
        <v>537</v>
      </c>
      <c r="G333" s="36"/>
      <c r="H333" s="36"/>
      <c r="I333" s="187"/>
      <c r="J333" s="36"/>
      <c r="K333" s="36"/>
      <c r="L333" s="39"/>
      <c r="M333" s="188"/>
      <c r="N333" s="189"/>
      <c r="O333" s="64"/>
      <c r="P333" s="64"/>
      <c r="Q333" s="64"/>
      <c r="R333" s="64"/>
      <c r="S333" s="64"/>
      <c r="T333" s="65"/>
      <c r="U333" s="34"/>
      <c r="V333" s="34"/>
      <c r="W333" s="34"/>
      <c r="X333" s="34"/>
      <c r="Y333" s="34"/>
      <c r="Z333" s="34"/>
      <c r="AA333" s="34"/>
      <c r="AB333" s="34"/>
      <c r="AC333" s="34"/>
      <c r="AD333" s="34"/>
      <c r="AE333" s="34"/>
      <c r="AT333" s="17" t="s">
        <v>153</v>
      </c>
      <c r="AU333" s="17" t="s">
        <v>84</v>
      </c>
    </row>
    <row r="334" spans="1:65" s="13" customFormat="1">
      <c r="B334" s="199"/>
      <c r="C334" s="200"/>
      <c r="D334" s="201" t="s">
        <v>160</v>
      </c>
      <c r="E334" s="202" t="s">
        <v>18</v>
      </c>
      <c r="F334" s="203" t="s">
        <v>260</v>
      </c>
      <c r="G334" s="200"/>
      <c r="H334" s="204">
        <v>2</v>
      </c>
      <c r="I334" s="205"/>
      <c r="J334" s="200"/>
      <c r="K334" s="200"/>
      <c r="L334" s="206"/>
      <c r="M334" s="207"/>
      <c r="N334" s="208"/>
      <c r="O334" s="208"/>
      <c r="P334" s="208"/>
      <c r="Q334" s="208"/>
      <c r="R334" s="208"/>
      <c r="S334" s="208"/>
      <c r="T334" s="209"/>
      <c r="AT334" s="210" t="s">
        <v>160</v>
      </c>
      <c r="AU334" s="210" t="s">
        <v>84</v>
      </c>
      <c r="AV334" s="13" t="s">
        <v>84</v>
      </c>
      <c r="AW334" s="13" t="s">
        <v>36</v>
      </c>
      <c r="AX334" s="13" t="s">
        <v>74</v>
      </c>
      <c r="AY334" s="210" t="s">
        <v>143</v>
      </c>
    </row>
    <row r="335" spans="1:65" s="13" customFormat="1">
      <c r="B335" s="199"/>
      <c r="C335" s="200"/>
      <c r="D335" s="201" t="s">
        <v>160</v>
      </c>
      <c r="E335" s="202" t="s">
        <v>18</v>
      </c>
      <c r="F335" s="203" t="s">
        <v>261</v>
      </c>
      <c r="G335" s="200"/>
      <c r="H335" s="204">
        <v>2</v>
      </c>
      <c r="I335" s="205"/>
      <c r="J335" s="200"/>
      <c r="K335" s="200"/>
      <c r="L335" s="206"/>
      <c r="M335" s="207"/>
      <c r="N335" s="208"/>
      <c r="O335" s="208"/>
      <c r="P335" s="208"/>
      <c r="Q335" s="208"/>
      <c r="R335" s="208"/>
      <c r="S335" s="208"/>
      <c r="T335" s="209"/>
      <c r="AT335" s="210" t="s">
        <v>160</v>
      </c>
      <c r="AU335" s="210" t="s">
        <v>84</v>
      </c>
      <c r="AV335" s="13" t="s">
        <v>84</v>
      </c>
      <c r="AW335" s="13" t="s">
        <v>36</v>
      </c>
      <c r="AX335" s="13" t="s">
        <v>74</v>
      </c>
      <c r="AY335" s="210" t="s">
        <v>143</v>
      </c>
    </row>
    <row r="336" spans="1:65" s="13" customFormat="1">
      <c r="B336" s="199"/>
      <c r="C336" s="200"/>
      <c r="D336" s="201" t="s">
        <v>160</v>
      </c>
      <c r="E336" s="202" t="s">
        <v>18</v>
      </c>
      <c r="F336" s="203" t="s">
        <v>262</v>
      </c>
      <c r="G336" s="200"/>
      <c r="H336" s="204">
        <v>1</v>
      </c>
      <c r="I336" s="205"/>
      <c r="J336" s="200"/>
      <c r="K336" s="200"/>
      <c r="L336" s="206"/>
      <c r="M336" s="207"/>
      <c r="N336" s="208"/>
      <c r="O336" s="208"/>
      <c r="P336" s="208"/>
      <c r="Q336" s="208"/>
      <c r="R336" s="208"/>
      <c r="S336" s="208"/>
      <c r="T336" s="209"/>
      <c r="AT336" s="210" t="s">
        <v>160</v>
      </c>
      <c r="AU336" s="210" t="s">
        <v>84</v>
      </c>
      <c r="AV336" s="13" t="s">
        <v>84</v>
      </c>
      <c r="AW336" s="13" t="s">
        <v>36</v>
      </c>
      <c r="AX336" s="13" t="s">
        <v>74</v>
      </c>
      <c r="AY336" s="210" t="s">
        <v>143</v>
      </c>
    </row>
    <row r="337" spans="1:65" s="13" customFormat="1">
      <c r="B337" s="199"/>
      <c r="C337" s="200"/>
      <c r="D337" s="201" t="s">
        <v>160</v>
      </c>
      <c r="E337" s="202" t="s">
        <v>18</v>
      </c>
      <c r="F337" s="203" t="s">
        <v>263</v>
      </c>
      <c r="G337" s="200"/>
      <c r="H337" s="204">
        <v>1</v>
      </c>
      <c r="I337" s="205"/>
      <c r="J337" s="200"/>
      <c r="K337" s="200"/>
      <c r="L337" s="206"/>
      <c r="M337" s="207"/>
      <c r="N337" s="208"/>
      <c r="O337" s="208"/>
      <c r="P337" s="208"/>
      <c r="Q337" s="208"/>
      <c r="R337" s="208"/>
      <c r="S337" s="208"/>
      <c r="T337" s="209"/>
      <c r="AT337" s="210" t="s">
        <v>160</v>
      </c>
      <c r="AU337" s="210" t="s">
        <v>84</v>
      </c>
      <c r="AV337" s="13" t="s">
        <v>84</v>
      </c>
      <c r="AW337" s="13" t="s">
        <v>36</v>
      </c>
      <c r="AX337" s="13" t="s">
        <v>74</v>
      </c>
      <c r="AY337" s="210" t="s">
        <v>143</v>
      </c>
    </row>
    <row r="338" spans="1:65" s="14" customFormat="1">
      <c r="B338" s="211"/>
      <c r="C338" s="212"/>
      <c r="D338" s="201" t="s">
        <v>160</v>
      </c>
      <c r="E338" s="213" t="s">
        <v>18</v>
      </c>
      <c r="F338" s="214" t="s">
        <v>169</v>
      </c>
      <c r="G338" s="212"/>
      <c r="H338" s="215">
        <v>6</v>
      </c>
      <c r="I338" s="216"/>
      <c r="J338" s="212"/>
      <c r="K338" s="212"/>
      <c r="L338" s="217"/>
      <c r="M338" s="218"/>
      <c r="N338" s="219"/>
      <c r="O338" s="219"/>
      <c r="P338" s="219"/>
      <c r="Q338" s="219"/>
      <c r="R338" s="219"/>
      <c r="S338" s="219"/>
      <c r="T338" s="220"/>
      <c r="AT338" s="221" t="s">
        <v>160</v>
      </c>
      <c r="AU338" s="221" t="s">
        <v>84</v>
      </c>
      <c r="AV338" s="14" t="s">
        <v>151</v>
      </c>
      <c r="AW338" s="14" t="s">
        <v>36</v>
      </c>
      <c r="AX338" s="14" t="s">
        <v>82</v>
      </c>
      <c r="AY338" s="221" t="s">
        <v>143</v>
      </c>
    </row>
    <row r="339" spans="1:65" s="2" customFormat="1" ht="44.25" customHeight="1">
      <c r="A339" s="34"/>
      <c r="B339" s="35"/>
      <c r="C339" s="190" t="s">
        <v>538</v>
      </c>
      <c r="D339" s="190" t="s">
        <v>155</v>
      </c>
      <c r="E339" s="191" t="s">
        <v>539</v>
      </c>
      <c r="F339" s="192" t="s">
        <v>540</v>
      </c>
      <c r="G339" s="193" t="s">
        <v>164</v>
      </c>
      <c r="H339" s="194">
        <v>6</v>
      </c>
      <c r="I339" s="195"/>
      <c r="J339" s="194">
        <f>ROUND((ROUND(I339,2))*(ROUND(H339,2)),2)</f>
        <v>0</v>
      </c>
      <c r="K339" s="192" t="s">
        <v>150</v>
      </c>
      <c r="L339" s="196"/>
      <c r="M339" s="197" t="s">
        <v>18</v>
      </c>
      <c r="N339" s="198" t="s">
        <v>45</v>
      </c>
      <c r="O339" s="64"/>
      <c r="P339" s="181">
        <f>O339*H339</f>
        <v>0</v>
      </c>
      <c r="Q339" s="181">
        <v>4.2999999999999997E-2</v>
      </c>
      <c r="R339" s="181">
        <f>Q339*H339</f>
        <v>0.25800000000000001</v>
      </c>
      <c r="S339" s="181">
        <v>0</v>
      </c>
      <c r="T339" s="182">
        <f>S339*H339</f>
        <v>0</v>
      </c>
      <c r="U339" s="34"/>
      <c r="V339" s="34"/>
      <c r="W339" s="34"/>
      <c r="X339" s="34"/>
      <c r="Y339" s="34"/>
      <c r="Z339" s="34"/>
      <c r="AA339" s="34"/>
      <c r="AB339" s="34"/>
      <c r="AC339" s="34"/>
      <c r="AD339" s="34"/>
      <c r="AE339" s="34"/>
      <c r="AR339" s="183" t="s">
        <v>349</v>
      </c>
      <c r="AT339" s="183" t="s">
        <v>155</v>
      </c>
      <c r="AU339" s="183" t="s">
        <v>84</v>
      </c>
      <c r="AY339" s="17" t="s">
        <v>143</v>
      </c>
      <c r="BE339" s="184">
        <f>IF(N339="základní",J339,0)</f>
        <v>0</v>
      </c>
      <c r="BF339" s="184">
        <f>IF(N339="snížená",J339,0)</f>
        <v>0</v>
      </c>
      <c r="BG339" s="184">
        <f>IF(N339="zákl. přenesená",J339,0)</f>
        <v>0</v>
      </c>
      <c r="BH339" s="184">
        <f>IF(N339="sníž. přenesená",J339,0)</f>
        <v>0</v>
      </c>
      <c r="BI339" s="184">
        <f>IF(N339="nulová",J339,0)</f>
        <v>0</v>
      </c>
      <c r="BJ339" s="17" t="s">
        <v>82</v>
      </c>
      <c r="BK339" s="184">
        <f>ROUND((ROUND(I339,2))*(ROUND(H339,2)),2)</f>
        <v>0</v>
      </c>
      <c r="BL339" s="17" t="s">
        <v>255</v>
      </c>
      <c r="BM339" s="183" t="s">
        <v>541</v>
      </c>
    </row>
    <row r="340" spans="1:65" s="2" customFormat="1" ht="21.75" customHeight="1">
      <c r="A340" s="34"/>
      <c r="B340" s="35"/>
      <c r="C340" s="173" t="s">
        <v>542</v>
      </c>
      <c r="D340" s="173" t="s">
        <v>146</v>
      </c>
      <c r="E340" s="174" t="s">
        <v>543</v>
      </c>
      <c r="F340" s="175" t="s">
        <v>544</v>
      </c>
      <c r="G340" s="176" t="s">
        <v>164</v>
      </c>
      <c r="H340" s="177">
        <v>1</v>
      </c>
      <c r="I340" s="178"/>
      <c r="J340" s="177">
        <f>ROUND((ROUND(I340,2))*(ROUND(H340,2)),2)</f>
        <v>0</v>
      </c>
      <c r="K340" s="175" t="s">
        <v>150</v>
      </c>
      <c r="L340" s="39"/>
      <c r="M340" s="179" t="s">
        <v>18</v>
      </c>
      <c r="N340" s="180" t="s">
        <v>45</v>
      </c>
      <c r="O340" s="64"/>
      <c r="P340" s="181">
        <f>O340*H340</f>
        <v>0</v>
      </c>
      <c r="Q340" s="181">
        <v>0</v>
      </c>
      <c r="R340" s="181">
        <f>Q340*H340</f>
        <v>0</v>
      </c>
      <c r="S340" s="181">
        <v>1E-4</v>
      </c>
      <c r="T340" s="182">
        <f>S340*H340</f>
        <v>1E-4</v>
      </c>
      <c r="U340" s="34"/>
      <c r="V340" s="34"/>
      <c r="W340" s="34"/>
      <c r="X340" s="34"/>
      <c r="Y340" s="34"/>
      <c r="Z340" s="34"/>
      <c r="AA340" s="34"/>
      <c r="AB340" s="34"/>
      <c r="AC340" s="34"/>
      <c r="AD340" s="34"/>
      <c r="AE340" s="34"/>
      <c r="AR340" s="183" t="s">
        <v>255</v>
      </c>
      <c r="AT340" s="183" t="s">
        <v>146</v>
      </c>
      <c r="AU340" s="183" t="s">
        <v>84</v>
      </c>
      <c r="AY340" s="17" t="s">
        <v>143</v>
      </c>
      <c r="BE340" s="184">
        <f>IF(N340="základní",J340,0)</f>
        <v>0</v>
      </c>
      <c r="BF340" s="184">
        <f>IF(N340="snížená",J340,0)</f>
        <v>0</v>
      </c>
      <c r="BG340" s="184">
        <f>IF(N340="zákl. přenesená",J340,0)</f>
        <v>0</v>
      </c>
      <c r="BH340" s="184">
        <f>IF(N340="sníž. přenesená",J340,0)</f>
        <v>0</v>
      </c>
      <c r="BI340" s="184">
        <f>IF(N340="nulová",J340,0)</f>
        <v>0</v>
      </c>
      <c r="BJ340" s="17" t="s">
        <v>82</v>
      </c>
      <c r="BK340" s="184">
        <f>ROUND((ROUND(I340,2))*(ROUND(H340,2)),2)</f>
        <v>0</v>
      </c>
      <c r="BL340" s="17" t="s">
        <v>255</v>
      </c>
      <c r="BM340" s="183" t="s">
        <v>545</v>
      </c>
    </row>
    <row r="341" spans="1:65" s="2" customFormat="1">
      <c r="A341" s="34"/>
      <c r="B341" s="35"/>
      <c r="C341" s="36"/>
      <c r="D341" s="185" t="s">
        <v>153</v>
      </c>
      <c r="E341" s="36"/>
      <c r="F341" s="186" t="s">
        <v>546</v>
      </c>
      <c r="G341" s="36"/>
      <c r="H341" s="36"/>
      <c r="I341" s="187"/>
      <c r="J341" s="36"/>
      <c r="K341" s="36"/>
      <c r="L341" s="39"/>
      <c r="M341" s="188"/>
      <c r="N341" s="189"/>
      <c r="O341" s="64"/>
      <c r="P341" s="64"/>
      <c r="Q341" s="64"/>
      <c r="R341" s="64"/>
      <c r="S341" s="64"/>
      <c r="T341" s="65"/>
      <c r="U341" s="34"/>
      <c r="V341" s="34"/>
      <c r="W341" s="34"/>
      <c r="X341" s="34"/>
      <c r="Y341" s="34"/>
      <c r="Z341" s="34"/>
      <c r="AA341" s="34"/>
      <c r="AB341" s="34"/>
      <c r="AC341" s="34"/>
      <c r="AD341" s="34"/>
      <c r="AE341" s="34"/>
      <c r="AT341" s="17" t="s">
        <v>153</v>
      </c>
      <c r="AU341" s="17" t="s">
        <v>84</v>
      </c>
    </row>
    <row r="342" spans="1:65" s="13" customFormat="1">
      <c r="B342" s="199"/>
      <c r="C342" s="200"/>
      <c r="D342" s="201" t="s">
        <v>160</v>
      </c>
      <c r="E342" s="202" t="s">
        <v>18</v>
      </c>
      <c r="F342" s="203" t="s">
        <v>547</v>
      </c>
      <c r="G342" s="200"/>
      <c r="H342" s="204">
        <v>1</v>
      </c>
      <c r="I342" s="205"/>
      <c r="J342" s="200"/>
      <c r="K342" s="200"/>
      <c r="L342" s="206"/>
      <c r="M342" s="207"/>
      <c r="N342" s="208"/>
      <c r="O342" s="208"/>
      <c r="P342" s="208"/>
      <c r="Q342" s="208"/>
      <c r="R342" s="208"/>
      <c r="S342" s="208"/>
      <c r="T342" s="209"/>
      <c r="AT342" s="210" t="s">
        <v>160</v>
      </c>
      <c r="AU342" s="210" t="s">
        <v>84</v>
      </c>
      <c r="AV342" s="13" t="s">
        <v>84</v>
      </c>
      <c r="AW342" s="13" t="s">
        <v>36</v>
      </c>
      <c r="AX342" s="13" t="s">
        <v>82</v>
      </c>
      <c r="AY342" s="210" t="s">
        <v>143</v>
      </c>
    </row>
    <row r="343" spans="1:65" s="2" customFormat="1" ht="16.5" customHeight="1">
      <c r="A343" s="34"/>
      <c r="B343" s="35"/>
      <c r="C343" s="190" t="s">
        <v>548</v>
      </c>
      <c r="D343" s="190" t="s">
        <v>155</v>
      </c>
      <c r="E343" s="191" t="s">
        <v>549</v>
      </c>
      <c r="F343" s="192" t="s">
        <v>550</v>
      </c>
      <c r="G343" s="193" t="s">
        <v>164</v>
      </c>
      <c r="H343" s="194">
        <v>1</v>
      </c>
      <c r="I343" s="195"/>
      <c r="J343" s="194">
        <f>ROUND((ROUND(I343,2))*(ROUND(H343,2)),2)</f>
        <v>0</v>
      </c>
      <c r="K343" s="192" t="s">
        <v>150</v>
      </c>
      <c r="L343" s="196"/>
      <c r="M343" s="197" t="s">
        <v>18</v>
      </c>
      <c r="N343" s="198" t="s">
        <v>45</v>
      </c>
      <c r="O343" s="64"/>
      <c r="P343" s="181">
        <f>O343*H343</f>
        <v>0</v>
      </c>
      <c r="Q343" s="181">
        <v>1.4999999999999999E-4</v>
      </c>
      <c r="R343" s="181">
        <f>Q343*H343</f>
        <v>1.4999999999999999E-4</v>
      </c>
      <c r="S343" s="181">
        <v>0</v>
      </c>
      <c r="T343" s="182">
        <f>S343*H343</f>
        <v>0</v>
      </c>
      <c r="U343" s="34"/>
      <c r="V343" s="34"/>
      <c r="W343" s="34"/>
      <c r="X343" s="34"/>
      <c r="Y343" s="34"/>
      <c r="Z343" s="34"/>
      <c r="AA343" s="34"/>
      <c r="AB343" s="34"/>
      <c r="AC343" s="34"/>
      <c r="AD343" s="34"/>
      <c r="AE343" s="34"/>
      <c r="AR343" s="183" t="s">
        <v>349</v>
      </c>
      <c r="AT343" s="183" t="s">
        <v>155</v>
      </c>
      <c r="AU343" s="183" t="s">
        <v>84</v>
      </c>
      <c r="AY343" s="17" t="s">
        <v>143</v>
      </c>
      <c r="BE343" s="184">
        <f>IF(N343="základní",J343,0)</f>
        <v>0</v>
      </c>
      <c r="BF343" s="184">
        <f>IF(N343="snížená",J343,0)</f>
        <v>0</v>
      </c>
      <c r="BG343" s="184">
        <f>IF(N343="zákl. přenesená",J343,0)</f>
        <v>0</v>
      </c>
      <c r="BH343" s="184">
        <f>IF(N343="sníž. přenesená",J343,0)</f>
        <v>0</v>
      </c>
      <c r="BI343" s="184">
        <f>IF(N343="nulová",J343,0)</f>
        <v>0</v>
      </c>
      <c r="BJ343" s="17" t="s">
        <v>82</v>
      </c>
      <c r="BK343" s="184">
        <f>ROUND((ROUND(I343,2))*(ROUND(H343,2)),2)</f>
        <v>0</v>
      </c>
      <c r="BL343" s="17" t="s">
        <v>255</v>
      </c>
      <c r="BM343" s="183" t="s">
        <v>551</v>
      </c>
    </row>
    <row r="344" spans="1:65" s="2" customFormat="1" ht="19.5">
      <c r="A344" s="34"/>
      <c r="B344" s="35"/>
      <c r="C344" s="36"/>
      <c r="D344" s="201" t="s">
        <v>529</v>
      </c>
      <c r="E344" s="36"/>
      <c r="F344" s="233" t="s">
        <v>552</v>
      </c>
      <c r="G344" s="36"/>
      <c r="H344" s="36"/>
      <c r="I344" s="187"/>
      <c r="J344" s="36"/>
      <c r="K344" s="36"/>
      <c r="L344" s="39"/>
      <c r="M344" s="188"/>
      <c r="N344" s="189"/>
      <c r="O344" s="64"/>
      <c r="P344" s="64"/>
      <c r="Q344" s="64"/>
      <c r="R344" s="64"/>
      <c r="S344" s="64"/>
      <c r="T344" s="65"/>
      <c r="U344" s="34"/>
      <c r="V344" s="34"/>
      <c r="W344" s="34"/>
      <c r="X344" s="34"/>
      <c r="Y344" s="34"/>
      <c r="Z344" s="34"/>
      <c r="AA344" s="34"/>
      <c r="AB344" s="34"/>
      <c r="AC344" s="34"/>
      <c r="AD344" s="34"/>
      <c r="AE344" s="34"/>
      <c r="AT344" s="17" t="s">
        <v>529</v>
      </c>
      <c r="AU344" s="17" t="s">
        <v>84</v>
      </c>
    </row>
    <row r="345" spans="1:65" s="2" customFormat="1" ht="24.2" customHeight="1">
      <c r="A345" s="34"/>
      <c r="B345" s="35"/>
      <c r="C345" s="173" t="s">
        <v>553</v>
      </c>
      <c r="D345" s="173" t="s">
        <v>146</v>
      </c>
      <c r="E345" s="174" t="s">
        <v>554</v>
      </c>
      <c r="F345" s="175" t="s">
        <v>555</v>
      </c>
      <c r="G345" s="176" t="s">
        <v>164</v>
      </c>
      <c r="H345" s="177">
        <v>4</v>
      </c>
      <c r="I345" s="178"/>
      <c r="J345" s="177">
        <f>ROUND((ROUND(I345,2))*(ROUND(H345,2)),2)</f>
        <v>0</v>
      </c>
      <c r="K345" s="175" t="s">
        <v>150</v>
      </c>
      <c r="L345" s="39"/>
      <c r="M345" s="179" t="s">
        <v>18</v>
      </c>
      <c r="N345" s="180" t="s">
        <v>45</v>
      </c>
      <c r="O345" s="64"/>
      <c r="P345" s="181">
        <f>O345*H345</f>
        <v>0</v>
      </c>
      <c r="Q345" s="181">
        <v>0</v>
      </c>
      <c r="R345" s="181">
        <f>Q345*H345</f>
        <v>0</v>
      </c>
      <c r="S345" s="181">
        <v>2.4E-2</v>
      </c>
      <c r="T345" s="182">
        <f>S345*H345</f>
        <v>9.6000000000000002E-2</v>
      </c>
      <c r="U345" s="34"/>
      <c r="V345" s="34"/>
      <c r="W345" s="34"/>
      <c r="X345" s="34"/>
      <c r="Y345" s="34"/>
      <c r="Z345" s="34"/>
      <c r="AA345" s="34"/>
      <c r="AB345" s="34"/>
      <c r="AC345" s="34"/>
      <c r="AD345" s="34"/>
      <c r="AE345" s="34"/>
      <c r="AR345" s="183" t="s">
        <v>255</v>
      </c>
      <c r="AT345" s="183" t="s">
        <v>146</v>
      </c>
      <c r="AU345" s="183" t="s">
        <v>84</v>
      </c>
      <c r="AY345" s="17" t="s">
        <v>143</v>
      </c>
      <c r="BE345" s="184">
        <f>IF(N345="základní",J345,0)</f>
        <v>0</v>
      </c>
      <c r="BF345" s="184">
        <f>IF(N345="snížená",J345,0)</f>
        <v>0</v>
      </c>
      <c r="BG345" s="184">
        <f>IF(N345="zákl. přenesená",J345,0)</f>
        <v>0</v>
      </c>
      <c r="BH345" s="184">
        <f>IF(N345="sníž. přenesená",J345,0)</f>
        <v>0</v>
      </c>
      <c r="BI345" s="184">
        <f>IF(N345="nulová",J345,0)</f>
        <v>0</v>
      </c>
      <c r="BJ345" s="17" t="s">
        <v>82</v>
      </c>
      <c r="BK345" s="184">
        <f>ROUND((ROUND(I345,2))*(ROUND(H345,2)),2)</f>
        <v>0</v>
      </c>
      <c r="BL345" s="17" t="s">
        <v>255</v>
      </c>
      <c r="BM345" s="183" t="s">
        <v>556</v>
      </c>
    </row>
    <row r="346" spans="1:65" s="2" customFormat="1">
      <c r="A346" s="34"/>
      <c r="B346" s="35"/>
      <c r="C346" s="36"/>
      <c r="D346" s="185" t="s">
        <v>153</v>
      </c>
      <c r="E346" s="36"/>
      <c r="F346" s="186" t="s">
        <v>557</v>
      </c>
      <c r="G346" s="36"/>
      <c r="H346" s="36"/>
      <c r="I346" s="187"/>
      <c r="J346" s="36"/>
      <c r="K346" s="36"/>
      <c r="L346" s="39"/>
      <c r="M346" s="188"/>
      <c r="N346" s="189"/>
      <c r="O346" s="64"/>
      <c r="P346" s="64"/>
      <c r="Q346" s="64"/>
      <c r="R346" s="64"/>
      <c r="S346" s="64"/>
      <c r="T346" s="65"/>
      <c r="U346" s="34"/>
      <c r="V346" s="34"/>
      <c r="W346" s="34"/>
      <c r="X346" s="34"/>
      <c r="Y346" s="34"/>
      <c r="Z346" s="34"/>
      <c r="AA346" s="34"/>
      <c r="AB346" s="34"/>
      <c r="AC346" s="34"/>
      <c r="AD346" s="34"/>
      <c r="AE346" s="34"/>
      <c r="AT346" s="17" t="s">
        <v>153</v>
      </c>
      <c r="AU346" s="17" t="s">
        <v>84</v>
      </c>
    </row>
    <row r="347" spans="1:65" s="13" customFormat="1">
      <c r="B347" s="199"/>
      <c r="C347" s="200"/>
      <c r="D347" s="201" t="s">
        <v>160</v>
      </c>
      <c r="E347" s="202" t="s">
        <v>18</v>
      </c>
      <c r="F347" s="203" t="s">
        <v>558</v>
      </c>
      <c r="G347" s="200"/>
      <c r="H347" s="204">
        <v>4</v>
      </c>
      <c r="I347" s="205"/>
      <c r="J347" s="200"/>
      <c r="K347" s="200"/>
      <c r="L347" s="206"/>
      <c r="M347" s="207"/>
      <c r="N347" s="208"/>
      <c r="O347" s="208"/>
      <c r="P347" s="208"/>
      <c r="Q347" s="208"/>
      <c r="R347" s="208"/>
      <c r="S347" s="208"/>
      <c r="T347" s="209"/>
      <c r="AT347" s="210" t="s">
        <v>160</v>
      </c>
      <c r="AU347" s="210" t="s">
        <v>84</v>
      </c>
      <c r="AV347" s="13" t="s">
        <v>84</v>
      </c>
      <c r="AW347" s="13" t="s">
        <v>36</v>
      </c>
      <c r="AX347" s="13" t="s">
        <v>82</v>
      </c>
      <c r="AY347" s="210" t="s">
        <v>143</v>
      </c>
    </row>
    <row r="348" spans="1:65" s="2" customFormat="1" ht="33" customHeight="1">
      <c r="A348" s="34"/>
      <c r="B348" s="35"/>
      <c r="C348" s="173" t="s">
        <v>559</v>
      </c>
      <c r="D348" s="173" t="s">
        <v>146</v>
      </c>
      <c r="E348" s="174" t="s">
        <v>560</v>
      </c>
      <c r="F348" s="175" t="s">
        <v>561</v>
      </c>
      <c r="G348" s="176" t="s">
        <v>272</v>
      </c>
      <c r="H348" s="177">
        <v>69</v>
      </c>
      <c r="I348" s="178"/>
      <c r="J348" s="177">
        <f>ROUND((ROUND(I348,2))*(ROUND(H348,2)),2)</f>
        <v>0</v>
      </c>
      <c r="K348" s="175" t="s">
        <v>150</v>
      </c>
      <c r="L348" s="39"/>
      <c r="M348" s="179" t="s">
        <v>18</v>
      </c>
      <c r="N348" s="180" t="s">
        <v>45</v>
      </c>
      <c r="O348" s="64"/>
      <c r="P348" s="181">
        <f>O348*H348</f>
        <v>0</v>
      </c>
      <c r="Q348" s="181">
        <v>0</v>
      </c>
      <c r="R348" s="181">
        <f>Q348*H348</f>
        <v>0</v>
      </c>
      <c r="S348" s="181">
        <v>0</v>
      </c>
      <c r="T348" s="182">
        <f>S348*H348</f>
        <v>0</v>
      </c>
      <c r="U348" s="34"/>
      <c r="V348" s="34"/>
      <c r="W348" s="34"/>
      <c r="X348" s="34"/>
      <c r="Y348" s="34"/>
      <c r="Z348" s="34"/>
      <c r="AA348" s="34"/>
      <c r="AB348" s="34"/>
      <c r="AC348" s="34"/>
      <c r="AD348" s="34"/>
      <c r="AE348" s="34"/>
      <c r="AR348" s="183" t="s">
        <v>255</v>
      </c>
      <c r="AT348" s="183" t="s">
        <v>146</v>
      </c>
      <c r="AU348" s="183" t="s">
        <v>84</v>
      </c>
      <c r="AY348" s="17" t="s">
        <v>143</v>
      </c>
      <c r="BE348" s="184">
        <f>IF(N348="základní",J348,0)</f>
        <v>0</v>
      </c>
      <c r="BF348" s="184">
        <f>IF(N348="snížená",J348,0)</f>
        <v>0</v>
      </c>
      <c r="BG348" s="184">
        <f>IF(N348="zákl. přenesená",J348,0)</f>
        <v>0</v>
      </c>
      <c r="BH348" s="184">
        <f>IF(N348="sníž. přenesená",J348,0)</f>
        <v>0</v>
      </c>
      <c r="BI348" s="184">
        <f>IF(N348="nulová",J348,0)</f>
        <v>0</v>
      </c>
      <c r="BJ348" s="17" t="s">
        <v>82</v>
      </c>
      <c r="BK348" s="184">
        <f>ROUND((ROUND(I348,2))*(ROUND(H348,2)),2)</f>
        <v>0</v>
      </c>
      <c r="BL348" s="17" t="s">
        <v>255</v>
      </c>
      <c r="BM348" s="183" t="s">
        <v>562</v>
      </c>
    </row>
    <row r="349" spans="1:65" s="2" customFormat="1">
      <c r="A349" s="34"/>
      <c r="B349" s="35"/>
      <c r="C349" s="36"/>
      <c r="D349" s="185" t="s">
        <v>153</v>
      </c>
      <c r="E349" s="36"/>
      <c r="F349" s="186" t="s">
        <v>563</v>
      </c>
      <c r="G349" s="36"/>
      <c r="H349" s="36"/>
      <c r="I349" s="187"/>
      <c r="J349" s="36"/>
      <c r="K349" s="36"/>
      <c r="L349" s="39"/>
      <c r="M349" s="188"/>
      <c r="N349" s="189"/>
      <c r="O349" s="64"/>
      <c r="P349" s="64"/>
      <c r="Q349" s="64"/>
      <c r="R349" s="64"/>
      <c r="S349" s="64"/>
      <c r="T349" s="65"/>
      <c r="U349" s="34"/>
      <c r="V349" s="34"/>
      <c r="W349" s="34"/>
      <c r="X349" s="34"/>
      <c r="Y349" s="34"/>
      <c r="Z349" s="34"/>
      <c r="AA349" s="34"/>
      <c r="AB349" s="34"/>
      <c r="AC349" s="34"/>
      <c r="AD349" s="34"/>
      <c r="AE349" s="34"/>
      <c r="AT349" s="17" t="s">
        <v>153</v>
      </c>
      <c r="AU349" s="17" t="s">
        <v>84</v>
      </c>
    </row>
    <row r="350" spans="1:65" s="13" customFormat="1">
      <c r="B350" s="199"/>
      <c r="C350" s="200"/>
      <c r="D350" s="201" t="s">
        <v>160</v>
      </c>
      <c r="E350" s="202" t="s">
        <v>18</v>
      </c>
      <c r="F350" s="203" t="s">
        <v>531</v>
      </c>
      <c r="G350" s="200"/>
      <c r="H350" s="204">
        <v>24</v>
      </c>
      <c r="I350" s="205"/>
      <c r="J350" s="200"/>
      <c r="K350" s="200"/>
      <c r="L350" s="206"/>
      <c r="M350" s="207"/>
      <c r="N350" s="208"/>
      <c r="O350" s="208"/>
      <c r="P350" s="208"/>
      <c r="Q350" s="208"/>
      <c r="R350" s="208"/>
      <c r="S350" s="208"/>
      <c r="T350" s="209"/>
      <c r="AT350" s="210" t="s">
        <v>160</v>
      </c>
      <c r="AU350" s="210" t="s">
        <v>84</v>
      </c>
      <c r="AV350" s="13" t="s">
        <v>84</v>
      </c>
      <c r="AW350" s="13" t="s">
        <v>36</v>
      </c>
      <c r="AX350" s="13" t="s">
        <v>74</v>
      </c>
      <c r="AY350" s="210" t="s">
        <v>143</v>
      </c>
    </row>
    <row r="351" spans="1:65" s="13" customFormat="1">
      <c r="B351" s="199"/>
      <c r="C351" s="200"/>
      <c r="D351" s="201" t="s">
        <v>160</v>
      </c>
      <c r="E351" s="202" t="s">
        <v>18</v>
      </c>
      <c r="F351" s="203" t="s">
        <v>446</v>
      </c>
      <c r="G351" s="200"/>
      <c r="H351" s="204">
        <v>22</v>
      </c>
      <c r="I351" s="205"/>
      <c r="J351" s="200"/>
      <c r="K351" s="200"/>
      <c r="L351" s="206"/>
      <c r="M351" s="207"/>
      <c r="N351" s="208"/>
      <c r="O351" s="208"/>
      <c r="P351" s="208"/>
      <c r="Q351" s="208"/>
      <c r="R351" s="208"/>
      <c r="S351" s="208"/>
      <c r="T351" s="209"/>
      <c r="AT351" s="210" t="s">
        <v>160</v>
      </c>
      <c r="AU351" s="210" t="s">
        <v>84</v>
      </c>
      <c r="AV351" s="13" t="s">
        <v>84</v>
      </c>
      <c r="AW351" s="13" t="s">
        <v>36</v>
      </c>
      <c r="AX351" s="13" t="s">
        <v>74</v>
      </c>
      <c r="AY351" s="210" t="s">
        <v>143</v>
      </c>
    </row>
    <row r="352" spans="1:65" s="13" customFormat="1">
      <c r="B352" s="199"/>
      <c r="C352" s="200"/>
      <c r="D352" s="201" t="s">
        <v>160</v>
      </c>
      <c r="E352" s="202" t="s">
        <v>18</v>
      </c>
      <c r="F352" s="203" t="s">
        <v>532</v>
      </c>
      <c r="G352" s="200"/>
      <c r="H352" s="204">
        <v>23</v>
      </c>
      <c r="I352" s="205"/>
      <c r="J352" s="200"/>
      <c r="K352" s="200"/>
      <c r="L352" s="206"/>
      <c r="M352" s="207"/>
      <c r="N352" s="208"/>
      <c r="O352" s="208"/>
      <c r="P352" s="208"/>
      <c r="Q352" s="208"/>
      <c r="R352" s="208"/>
      <c r="S352" s="208"/>
      <c r="T352" s="209"/>
      <c r="AT352" s="210" t="s">
        <v>160</v>
      </c>
      <c r="AU352" s="210" t="s">
        <v>84</v>
      </c>
      <c r="AV352" s="13" t="s">
        <v>84</v>
      </c>
      <c r="AW352" s="13" t="s">
        <v>36</v>
      </c>
      <c r="AX352" s="13" t="s">
        <v>74</v>
      </c>
      <c r="AY352" s="210" t="s">
        <v>143</v>
      </c>
    </row>
    <row r="353" spans="1:65" s="14" customFormat="1">
      <c r="B353" s="211"/>
      <c r="C353" s="212"/>
      <c r="D353" s="201" t="s">
        <v>160</v>
      </c>
      <c r="E353" s="213" t="s">
        <v>18</v>
      </c>
      <c r="F353" s="214" t="s">
        <v>169</v>
      </c>
      <c r="G353" s="212"/>
      <c r="H353" s="215">
        <v>69</v>
      </c>
      <c r="I353" s="216"/>
      <c r="J353" s="212"/>
      <c r="K353" s="212"/>
      <c r="L353" s="217"/>
      <c r="M353" s="218"/>
      <c r="N353" s="219"/>
      <c r="O353" s="219"/>
      <c r="P353" s="219"/>
      <c r="Q353" s="219"/>
      <c r="R353" s="219"/>
      <c r="S353" s="219"/>
      <c r="T353" s="220"/>
      <c r="AT353" s="221" t="s">
        <v>160</v>
      </c>
      <c r="AU353" s="221" t="s">
        <v>84</v>
      </c>
      <c r="AV353" s="14" t="s">
        <v>151</v>
      </c>
      <c r="AW353" s="14" t="s">
        <v>36</v>
      </c>
      <c r="AX353" s="14" t="s">
        <v>82</v>
      </c>
      <c r="AY353" s="221" t="s">
        <v>143</v>
      </c>
    </row>
    <row r="354" spans="1:65" s="2" customFormat="1" ht="24.2" customHeight="1">
      <c r="A354" s="34"/>
      <c r="B354" s="35"/>
      <c r="C354" s="173" t="s">
        <v>564</v>
      </c>
      <c r="D354" s="173" t="s">
        <v>146</v>
      </c>
      <c r="E354" s="174" t="s">
        <v>565</v>
      </c>
      <c r="F354" s="175" t="s">
        <v>566</v>
      </c>
      <c r="G354" s="176" t="s">
        <v>164</v>
      </c>
      <c r="H354" s="177">
        <v>1</v>
      </c>
      <c r="I354" s="178"/>
      <c r="J354" s="177">
        <f>ROUND((ROUND(I354,2))*(ROUND(H354,2)),2)</f>
        <v>0</v>
      </c>
      <c r="K354" s="175" t="s">
        <v>150</v>
      </c>
      <c r="L354" s="39"/>
      <c r="M354" s="179" t="s">
        <v>18</v>
      </c>
      <c r="N354" s="180" t="s">
        <v>45</v>
      </c>
      <c r="O354" s="64"/>
      <c r="P354" s="181">
        <f>O354*H354</f>
        <v>0</v>
      </c>
      <c r="Q354" s="181">
        <v>0</v>
      </c>
      <c r="R354" s="181">
        <f>Q354*H354</f>
        <v>0</v>
      </c>
      <c r="S354" s="181">
        <v>0</v>
      </c>
      <c r="T354" s="182">
        <f>S354*H354</f>
        <v>0</v>
      </c>
      <c r="U354" s="34"/>
      <c r="V354" s="34"/>
      <c r="W354" s="34"/>
      <c r="X354" s="34"/>
      <c r="Y354" s="34"/>
      <c r="Z354" s="34"/>
      <c r="AA354" s="34"/>
      <c r="AB354" s="34"/>
      <c r="AC354" s="34"/>
      <c r="AD354" s="34"/>
      <c r="AE354" s="34"/>
      <c r="AR354" s="183" t="s">
        <v>255</v>
      </c>
      <c r="AT354" s="183" t="s">
        <v>146</v>
      </c>
      <c r="AU354" s="183" t="s">
        <v>84</v>
      </c>
      <c r="AY354" s="17" t="s">
        <v>143</v>
      </c>
      <c r="BE354" s="184">
        <f>IF(N354="základní",J354,0)</f>
        <v>0</v>
      </c>
      <c r="BF354" s="184">
        <f>IF(N354="snížená",J354,0)</f>
        <v>0</v>
      </c>
      <c r="BG354" s="184">
        <f>IF(N354="zákl. přenesená",J354,0)</f>
        <v>0</v>
      </c>
      <c r="BH354" s="184">
        <f>IF(N354="sníž. přenesená",J354,0)</f>
        <v>0</v>
      </c>
      <c r="BI354" s="184">
        <f>IF(N354="nulová",J354,0)</f>
        <v>0</v>
      </c>
      <c r="BJ354" s="17" t="s">
        <v>82</v>
      </c>
      <c r="BK354" s="184">
        <f>ROUND((ROUND(I354,2))*(ROUND(H354,2)),2)</f>
        <v>0</v>
      </c>
      <c r="BL354" s="17" t="s">
        <v>255</v>
      </c>
      <c r="BM354" s="183" t="s">
        <v>567</v>
      </c>
    </row>
    <row r="355" spans="1:65" s="2" customFormat="1">
      <c r="A355" s="34"/>
      <c r="B355" s="35"/>
      <c r="C355" s="36"/>
      <c r="D355" s="185" t="s">
        <v>153</v>
      </c>
      <c r="E355" s="36"/>
      <c r="F355" s="186" t="s">
        <v>568</v>
      </c>
      <c r="G355" s="36"/>
      <c r="H355" s="36"/>
      <c r="I355" s="187"/>
      <c r="J355" s="36"/>
      <c r="K355" s="36"/>
      <c r="L355" s="39"/>
      <c r="M355" s="188"/>
      <c r="N355" s="189"/>
      <c r="O355" s="64"/>
      <c r="P355" s="64"/>
      <c r="Q355" s="64"/>
      <c r="R355" s="64"/>
      <c r="S355" s="64"/>
      <c r="T355" s="65"/>
      <c r="U355" s="34"/>
      <c r="V355" s="34"/>
      <c r="W355" s="34"/>
      <c r="X355" s="34"/>
      <c r="Y355" s="34"/>
      <c r="Z355" s="34"/>
      <c r="AA355" s="34"/>
      <c r="AB355" s="34"/>
      <c r="AC355" s="34"/>
      <c r="AD355" s="34"/>
      <c r="AE355" s="34"/>
      <c r="AT355" s="17" t="s">
        <v>153</v>
      </c>
      <c r="AU355" s="17" t="s">
        <v>84</v>
      </c>
    </row>
    <row r="356" spans="1:65" s="13" customFormat="1">
      <c r="B356" s="199"/>
      <c r="C356" s="200"/>
      <c r="D356" s="201" t="s">
        <v>160</v>
      </c>
      <c r="E356" s="202" t="s">
        <v>18</v>
      </c>
      <c r="F356" s="203" t="s">
        <v>167</v>
      </c>
      <c r="G356" s="200"/>
      <c r="H356" s="204">
        <v>1</v>
      </c>
      <c r="I356" s="205"/>
      <c r="J356" s="200"/>
      <c r="K356" s="200"/>
      <c r="L356" s="206"/>
      <c r="M356" s="207"/>
      <c r="N356" s="208"/>
      <c r="O356" s="208"/>
      <c r="P356" s="208"/>
      <c r="Q356" s="208"/>
      <c r="R356" s="208"/>
      <c r="S356" s="208"/>
      <c r="T356" s="209"/>
      <c r="AT356" s="210" t="s">
        <v>160</v>
      </c>
      <c r="AU356" s="210" t="s">
        <v>84</v>
      </c>
      <c r="AV356" s="13" t="s">
        <v>84</v>
      </c>
      <c r="AW356" s="13" t="s">
        <v>36</v>
      </c>
      <c r="AX356" s="13" t="s">
        <v>82</v>
      </c>
      <c r="AY356" s="210" t="s">
        <v>143</v>
      </c>
    </row>
    <row r="357" spans="1:65" s="2" customFormat="1" ht="16.5" customHeight="1">
      <c r="A357" s="34"/>
      <c r="B357" s="35"/>
      <c r="C357" s="173" t="s">
        <v>569</v>
      </c>
      <c r="D357" s="173" t="s">
        <v>146</v>
      </c>
      <c r="E357" s="174" t="s">
        <v>570</v>
      </c>
      <c r="F357" s="175" t="s">
        <v>571</v>
      </c>
      <c r="G357" s="176" t="s">
        <v>164</v>
      </c>
      <c r="H357" s="177">
        <v>1</v>
      </c>
      <c r="I357" s="178"/>
      <c r="J357" s="177">
        <f>ROUND((ROUND(I357,2))*(ROUND(H357,2)),2)</f>
        <v>0</v>
      </c>
      <c r="K357" s="175" t="s">
        <v>150</v>
      </c>
      <c r="L357" s="39"/>
      <c r="M357" s="179" t="s">
        <v>18</v>
      </c>
      <c r="N357" s="180" t="s">
        <v>45</v>
      </c>
      <c r="O357" s="64"/>
      <c r="P357" s="181">
        <f>O357*H357</f>
        <v>0</v>
      </c>
      <c r="Q357" s="181">
        <v>0</v>
      </c>
      <c r="R357" s="181">
        <f>Q357*H357</f>
        <v>0</v>
      </c>
      <c r="S357" s="181">
        <v>0</v>
      </c>
      <c r="T357" s="182">
        <f>S357*H357</f>
        <v>0</v>
      </c>
      <c r="U357" s="34"/>
      <c r="V357" s="34"/>
      <c r="W357" s="34"/>
      <c r="X357" s="34"/>
      <c r="Y357" s="34"/>
      <c r="Z357" s="34"/>
      <c r="AA357" s="34"/>
      <c r="AB357" s="34"/>
      <c r="AC357" s="34"/>
      <c r="AD357" s="34"/>
      <c r="AE357" s="34"/>
      <c r="AR357" s="183" t="s">
        <v>255</v>
      </c>
      <c r="AT357" s="183" t="s">
        <v>146</v>
      </c>
      <c r="AU357" s="183" t="s">
        <v>84</v>
      </c>
      <c r="AY357" s="17" t="s">
        <v>143</v>
      </c>
      <c r="BE357" s="184">
        <f>IF(N357="základní",J357,0)</f>
        <v>0</v>
      </c>
      <c r="BF357" s="184">
        <f>IF(N357="snížená",J357,0)</f>
        <v>0</v>
      </c>
      <c r="BG357" s="184">
        <f>IF(N357="zákl. přenesená",J357,0)</f>
        <v>0</v>
      </c>
      <c r="BH357" s="184">
        <f>IF(N357="sníž. přenesená",J357,0)</f>
        <v>0</v>
      </c>
      <c r="BI357" s="184">
        <f>IF(N357="nulová",J357,0)</f>
        <v>0</v>
      </c>
      <c r="BJ357" s="17" t="s">
        <v>82</v>
      </c>
      <c r="BK357" s="184">
        <f>ROUND((ROUND(I357,2))*(ROUND(H357,2)),2)</f>
        <v>0</v>
      </c>
      <c r="BL357" s="17" t="s">
        <v>255</v>
      </c>
      <c r="BM357" s="183" t="s">
        <v>572</v>
      </c>
    </row>
    <row r="358" spans="1:65" s="2" customFormat="1">
      <c r="A358" s="34"/>
      <c r="B358" s="35"/>
      <c r="C358" s="36"/>
      <c r="D358" s="185" t="s">
        <v>153</v>
      </c>
      <c r="E358" s="36"/>
      <c r="F358" s="186" t="s">
        <v>573</v>
      </c>
      <c r="G358" s="36"/>
      <c r="H358" s="36"/>
      <c r="I358" s="187"/>
      <c r="J358" s="36"/>
      <c r="K358" s="36"/>
      <c r="L358" s="39"/>
      <c r="M358" s="188"/>
      <c r="N358" s="189"/>
      <c r="O358" s="64"/>
      <c r="P358" s="64"/>
      <c r="Q358" s="64"/>
      <c r="R358" s="64"/>
      <c r="S358" s="64"/>
      <c r="T358" s="65"/>
      <c r="U358" s="34"/>
      <c r="V358" s="34"/>
      <c r="W358" s="34"/>
      <c r="X358" s="34"/>
      <c r="Y358" s="34"/>
      <c r="Z358" s="34"/>
      <c r="AA358" s="34"/>
      <c r="AB358" s="34"/>
      <c r="AC358" s="34"/>
      <c r="AD358" s="34"/>
      <c r="AE358" s="34"/>
      <c r="AT358" s="17" t="s">
        <v>153</v>
      </c>
      <c r="AU358" s="17" t="s">
        <v>84</v>
      </c>
    </row>
    <row r="359" spans="1:65" s="13" customFormat="1">
      <c r="B359" s="199"/>
      <c r="C359" s="200"/>
      <c r="D359" s="201" t="s">
        <v>160</v>
      </c>
      <c r="E359" s="202" t="s">
        <v>18</v>
      </c>
      <c r="F359" s="203" t="s">
        <v>167</v>
      </c>
      <c r="G359" s="200"/>
      <c r="H359" s="204">
        <v>1</v>
      </c>
      <c r="I359" s="205"/>
      <c r="J359" s="200"/>
      <c r="K359" s="200"/>
      <c r="L359" s="206"/>
      <c r="M359" s="207"/>
      <c r="N359" s="208"/>
      <c r="O359" s="208"/>
      <c r="P359" s="208"/>
      <c r="Q359" s="208"/>
      <c r="R359" s="208"/>
      <c r="S359" s="208"/>
      <c r="T359" s="209"/>
      <c r="AT359" s="210" t="s">
        <v>160</v>
      </c>
      <c r="AU359" s="210" t="s">
        <v>84</v>
      </c>
      <c r="AV359" s="13" t="s">
        <v>84</v>
      </c>
      <c r="AW359" s="13" t="s">
        <v>36</v>
      </c>
      <c r="AX359" s="13" t="s">
        <v>82</v>
      </c>
      <c r="AY359" s="210" t="s">
        <v>143</v>
      </c>
    </row>
    <row r="360" spans="1:65" s="2" customFormat="1" ht="21.75" customHeight="1">
      <c r="A360" s="34"/>
      <c r="B360" s="35"/>
      <c r="C360" s="173" t="s">
        <v>574</v>
      </c>
      <c r="D360" s="173" t="s">
        <v>146</v>
      </c>
      <c r="E360" s="174" t="s">
        <v>575</v>
      </c>
      <c r="F360" s="175" t="s">
        <v>576</v>
      </c>
      <c r="G360" s="176" t="s">
        <v>164</v>
      </c>
      <c r="H360" s="177">
        <v>1</v>
      </c>
      <c r="I360" s="178"/>
      <c r="J360" s="177">
        <f>ROUND((ROUND(I360,2))*(ROUND(H360,2)),2)</f>
        <v>0</v>
      </c>
      <c r="K360" s="175" t="s">
        <v>150</v>
      </c>
      <c r="L360" s="39"/>
      <c r="M360" s="179" t="s">
        <v>18</v>
      </c>
      <c r="N360" s="180" t="s">
        <v>45</v>
      </c>
      <c r="O360" s="64"/>
      <c r="P360" s="181">
        <f>O360*H360</f>
        <v>0</v>
      </c>
      <c r="Q360" s="181">
        <v>0</v>
      </c>
      <c r="R360" s="181">
        <f>Q360*H360</f>
        <v>0</v>
      </c>
      <c r="S360" s="181">
        <v>0</v>
      </c>
      <c r="T360" s="182">
        <f>S360*H360</f>
        <v>0</v>
      </c>
      <c r="U360" s="34"/>
      <c r="V360" s="34"/>
      <c r="W360" s="34"/>
      <c r="X360" s="34"/>
      <c r="Y360" s="34"/>
      <c r="Z360" s="34"/>
      <c r="AA360" s="34"/>
      <c r="AB360" s="34"/>
      <c r="AC360" s="34"/>
      <c r="AD360" s="34"/>
      <c r="AE360" s="34"/>
      <c r="AR360" s="183" t="s">
        <v>255</v>
      </c>
      <c r="AT360" s="183" t="s">
        <v>146</v>
      </c>
      <c r="AU360" s="183" t="s">
        <v>84</v>
      </c>
      <c r="AY360" s="17" t="s">
        <v>143</v>
      </c>
      <c r="BE360" s="184">
        <f>IF(N360="základní",J360,0)</f>
        <v>0</v>
      </c>
      <c r="BF360" s="184">
        <f>IF(N360="snížená",J360,0)</f>
        <v>0</v>
      </c>
      <c r="BG360" s="184">
        <f>IF(N360="zákl. přenesená",J360,0)</f>
        <v>0</v>
      </c>
      <c r="BH360" s="184">
        <f>IF(N360="sníž. přenesená",J360,0)</f>
        <v>0</v>
      </c>
      <c r="BI360" s="184">
        <f>IF(N360="nulová",J360,0)</f>
        <v>0</v>
      </c>
      <c r="BJ360" s="17" t="s">
        <v>82</v>
      </c>
      <c r="BK360" s="184">
        <f>ROUND((ROUND(I360,2))*(ROUND(H360,2)),2)</f>
        <v>0</v>
      </c>
      <c r="BL360" s="17" t="s">
        <v>255</v>
      </c>
      <c r="BM360" s="183" t="s">
        <v>577</v>
      </c>
    </row>
    <row r="361" spans="1:65" s="2" customFormat="1">
      <c r="A361" s="34"/>
      <c r="B361" s="35"/>
      <c r="C361" s="36"/>
      <c r="D361" s="185" t="s">
        <v>153</v>
      </c>
      <c r="E361" s="36"/>
      <c r="F361" s="186" t="s">
        <v>578</v>
      </c>
      <c r="G361" s="36"/>
      <c r="H361" s="36"/>
      <c r="I361" s="187"/>
      <c r="J361" s="36"/>
      <c r="K361" s="36"/>
      <c r="L361" s="39"/>
      <c r="M361" s="188"/>
      <c r="N361" s="189"/>
      <c r="O361" s="64"/>
      <c r="P361" s="64"/>
      <c r="Q361" s="64"/>
      <c r="R361" s="64"/>
      <c r="S361" s="64"/>
      <c r="T361" s="65"/>
      <c r="U361" s="34"/>
      <c r="V361" s="34"/>
      <c r="W361" s="34"/>
      <c r="X361" s="34"/>
      <c r="Y361" s="34"/>
      <c r="Z361" s="34"/>
      <c r="AA361" s="34"/>
      <c r="AB361" s="34"/>
      <c r="AC361" s="34"/>
      <c r="AD361" s="34"/>
      <c r="AE361" s="34"/>
      <c r="AT361" s="17" t="s">
        <v>153</v>
      </c>
      <c r="AU361" s="17" t="s">
        <v>84</v>
      </c>
    </row>
    <row r="362" spans="1:65" s="13" customFormat="1">
      <c r="B362" s="199"/>
      <c r="C362" s="200"/>
      <c r="D362" s="201" t="s">
        <v>160</v>
      </c>
      <c r="E362" s="202" t="s">
        <v>18</v>
      </c>
      <c r="F362" s="203" t="s">
        <v>167</v>
      </c>
      <c r="G362" s="200"/>
      <c r="H362" s="204">
        <v>1</v>
      </c>
      <c r="I362" s="205"/>
      <c r="J362" s="200"/>
      <c r="K362" s="200"/>
      <c r="L362" s="206"/>
      <c r="M362" s="207"/>
      <c r="N362" s="208"/>
      <c r="O362" s="208"/>
      <c r="P362" s="208"/>
      <c r="Q362" s="208"/>
      <c r="R362" s="208"/>
      <c r="S362" s="208"/>
      <c r="T362" s="209"/>
      <c r="AT362" s="210" t="s">
        <v>160</v>
      </c>
      <c r="AU362" s="210" t="s">
        <v>84</v>
      </c>
      <c r="AV362" s="13" t="s">
        <v>84</v>
      </c>
      <c r="AW362" s="13" t="s">
        <v>36</v>
      </c>
      <c r="AX362" s="13" t="s">
        <v>82</v>
      </c>
      <c r="AY362" s="210" t="s">
        <v>143</v>
      </c>
    </row>
    <row r="363" spans="1:65" s="2" customFormat="1" ht="49.15" customHeight="1">
      <c r="A363" s="34"/>
      <c r="B363" s="35"/>
      <c r="C363" s="173" t="s">
        <v>579</v>
      </c>
      <c r="D363" s="173" t="s">
        <v>146</v>
      </c>
      <c r="E363" s="174" t="s">
        <v>580</v>
      </c>
      <c r="F363" s="175" t="s">
        <v>581</v>
      </c>
      <c r="G363" s="176" t="s">
        <v>149</v>
      </c>
      <c r="H363" s="177">
        <v>0.26</v>
      </c>
      <c r="I363" s="178"/>
      <c r="J363" s="177">
        <f>ROUND((ROUND(I363,2))*(ROUND(H363,2)),2)</f>
        <v>0</v>
      </c>
      <c r="K363" s="175" t="s">
        <v>150</v>
      </c>
      <c r="L363" s="39"/>
      <c r="M363" s="179" t="s">
        <v>18</v>
      </c>
      <c r="N363" s="180" t="s">
        <v>45</v>
      </c>
      <c r="O363" s="64"/>
      <c r="P363" s="181">
        <f>O363*H363</f>
        <v>0</v>
      </c>
      <c r="Q363" s="181">
        <v>0</v>
      </c>
      <c r="R363" s="181">
        <f>Q363*H363</f>
        <v>0</v>
      </c>
      <c r="S363" s="181">
        <v>0</v>
      </c>
      <c r="T363" s="182">
        <f>S363*H363</f>
        <v>0</v>
      </c>
      <c r="U363" s="34"/>
      <c r="V363" s="34"/>
      <c r="W363" s="34"/>
      <c r="X363" s="34"/>
      <c r="Y363" s="34"/>
      <c r="Z363" s="34"/>
      <c r="AA363" s="34"/>
      <c r="AB363" s="34"/>
      <c r="AC363" s="34"/>
      <c r="AD363" s="34"/>
      <c r="AE363" s="34"/>
      <c r="AR363" s="183" t="s">
        <v>255</v>
      </c>
      <c r="AT363" s="183" t="s">
        <v>146</v>
      </c>
      <c r="AU363" s="183" t="s">
        <v>84</v>
      </c>
      <c r="AY363" s="17" t="s">
        <v>143</v>
      </c>
      <c r="BE363" s="184">
        <f>IF(N363="základní",J363,0)</f>
        <v>0</v>
      </c>
      <c r="BF363" s="184">
        <f>IF(N363="snížená",J363,0)</f>
        <v>0</v>
      </c>
      <c r="BG363" s="184">
        <f>IF(N363="zákl. přenesená",J363,0)</f>
        <v>0</v>
      </c>
      <c r="BH363" s="184">
        <f>IF(N363="sníž. přenesená",J363,0)</f>
        <v>0</v>
      </c>
      <c r="BI363" s="184">
        <f>IF(N363="nulová",J363,0)</f>
        <v>0</v>
      </c>
      <c r="BJ363" s="17" t="s">
        <v>82</v>
      </c>
      <c r="BK363" s="184">
        <f>ROUND((ROUND(I363,2))*(ROUND(H363,2)),2)</f>
        <v>0</v>
      </c>
      <c r="BL363" s="17" t="s">
        <v>255</v>
      </c>
      <c r="BM363" s="183" t="s">
        <v>582</v>
      </c>
    </row>
    <row r="364" spans="1:65" s="2" customFormat="1">
      <c r="A364" s="34"/>
      <c r="B364" s="35"/>
      <c r="C364" s="36"/>
      <c r="D364" s="185" t="s">
        <v>153</v>
      </c>
      <c r="E364" s="36"/>
      <c r="F364" s="186" t="s">
        <v>583</v>
      </c>
      <c r="G364" s="36"/>
      <c r="H364" s="36"/>
      <c r="I364" s="187"/>
      <c r="J364" s="36"/>
      <c r="K364" s="36"/>
      <c r="L364" s="39"/>
      <c r="M364" s="188"/>
      <c r="N364" s="189"/>
      <c r="O364" s="64"/>
      <c r="P364" s="64"/>
      <c r="Q364" s="64"/>
      <c r="R364" s="64"/>
      <c r="S364" s="64"/>
      <c r="T364" s="65"/>
      <c r="U364" s="34"/>
      <c r="V364" s="34"/>
      <c r="W364" s="34"/>
      <c r="X364" s="34"/>
      <c r="Y364" s="34"/>
      <c r="Z364" s="34"/>
      <c r="AA364" s="34"/>
      <c r="AB364" s="34"/>
      <c r="AC364" s="34"/>
      <c r="AD364" s="34"/>
      <c r="AE364" s="34"/>
      <c r="AT364" s="17" t="s">
        <v>153</v>
      </c>
      <c r="AU364" s="17" t="s">
        <v>84</v>
      </c>
    </row>
    <row r="365" spans="1:65" s="2" customFormat="1" ht="49.15" customHeight="1">
      <c r="A365" s="34"/>
      <c r="B365" s="35"/>
      <c r="C365" s="173" t="s">
        <v>584</v>
      </c>
      <c r="D365" s="173" t="s">
        <v>146</v>
      </c>
      <c r="E365" s="174" t="s">
        <v>585</v>
      </c>
      <c r="F365" s="175" t="s">
        <v>586</v>
      </c>
      <c r="G365" s="176" t="s">
        <v>149</v>
      </c>
      <c r="H365" s="177">
        <v>0.26</v>
      </c>
      <c r="I365" s="178"/>
      <c r="J365" s="177">
        <f>ROUND((ROUND(I365,2))*(ROUND(H365,2)),2)</f>
        <v>0</v>
      </c>
      <c r="K365" s="175" t="s">
        <v>150</v>
      </c>
      <c r="L365" s="39"/>
      <c r="M365" s="179" t="s">
        <v>18</v>
      </c>
      <c r="N365" s="180" t="s">
        <v>45</v>
      </c>
      <c r="O365" s="64"/>
      <c r="P365" s="181">
        <f>O365*H365</f>
        <v>0</v>
      </c>
      <c r="Q365" s="181">
        <v>0</v>
      </c>
      <c r="R365" s="181">
        <f>Q365*H365</f>
        <v>0</v>
      </c>
      <c r="S365" s="181">
        <v>0</v>
      </c>
      <c r="T365" s="182">
        <f>S365*H365</f>
        <v>0</v>
      </c>
      <c r="U365" s="34"/>
      <c r="V365" s="34"/>
      <c r="W365" s="34"/>
      <c r="X365" s="34"/>
      <c r="Y365" s="34"/>
      <c r="Z365" s="34"/>
      <c r="AA365" s="34"/>
      <c r="AB365" s="34"/>
      <c r="AC365" s="34"/>
      <c r="AD365" s="34"/>
      <c r="AE365" s="34"/>
      <c r="AR365" s="183" t="s">
        <v>255</v>
      </c>
      <c r="AT365" s="183" t="s">
        <v>146</v>
      </c>
      <c r="AU365" s="183" t="s">
        <v>84</v>
      </c>
      <c r="AY365" s="17" t="s">
        <v>143</v>
      </c>
      <c r="BE365" s="184">
        <f>IF(N365="základní",J365,0)</f>
        <v>0</v>
      </c>
      <c r="BF365" s="184">
        <f>IF(N365="snížená",J365,0)</f>
        <v>0</v>
      </c>
      <c r="BG365" s="184">
        <f>IF(N365="zákl. přenesená",J365,0)</f>
        <v>0</v>
      </c>
      <c r="BH365" s="184">
        <f>IF(N365="sníž. přenesená",J365,0)</f>
        <v>0</v>
      </c>
      <c r="BI365" s="184">
        <f>IF(N365="nulová",J365,0)</f>
        <v>0</v>
      </c>
      <c r="BJ365" s="17" t="s">
        <v>82</v>
      </c>
      <c r="BK365" s="184">
        <f>ROUND((ROUND(I365,2))*(ROUND(H365,2)),2)</f>
        <v>0</v>
      </c>
      <c r="BL365" s="17" t="s">
        <v>255</v>
      </c>
      <c r="BM365" s="183" t="s">
        <v>587</v>
      </c>
    </row>
    <row r="366" spans="1:65" s="2" customFormat="1">
      <c r="A366" s="34"/>
      <c r="B366" s="35"/>
      <c r="C366" s="36"/>
      <c r="D366" s="185" t="s">
        <v>153</v>
      </c>
      <c r="E366" s="36"/>
      <c r="F366" s="186" t="s">
        <v>588</v>
      </c>
      <c r="G366" s="36"/>
      <c r="H366" s="36"/>
      <c r="I366" s="187"/>
      <c r="J366" s="36"/>
      <c r="K366" s="36"/>
      <c r="L366" s="39"/>
      <c r="M366" s="188"/>
      <c r="N366" s="189"/>
      <c r="O366" s="64"/>
      <c r="P366" s="64"/>
      <c r="Q366" s="64"/>
      <c r="R366" s="64"/>
      <c r="S366" s="64"/>
      <c r="T366" s="65"/>
      <c r="U366" s="34"/>
      <c r="V366" s="34"/>
      <c r="W366" s="34"/>
      <c r="X366" s="34"/>
      <c r="Y366" s="34"/>
      <c r="Z366" s="34"/>
      <c r="AA366" s="34"/>
      <c r="AB366" s="34"/>
      <c r="AC366" s="34"/>
      <c r="AD366" s="34"/>
      <c r="AE366" s="34"/>
      <c r="AT366" s="17" t="s">
        <v>153</v>
      </c>
      <c r="AU366" s="17" t="s">
        <v>84</v>
      </c>
    </row>
    <row r="367" spans="1:65" s="12" customFormat="1" ht="22.9" customHeight="1">
      <c r="B367" s="157"/>
      <c r="C367" s="158"/>
      <c r="D367" s="159" t="s">
        <v>73</v>
      </c>
      <c r="E367" s="171" t="s">
        <v>589</v>
      </c>
      <c r="F367" s="171" t="s">
        <v>590</v>
      </c>
      <c r="G367" s="158"/>
      <c r="H367" s="158"/>
      <c r="I367" s="161"/>
      <c r="J367" s="172">
        <f>BK367</f>
        <v>0</v>
      </c>
      <c r="K367" s="158"/>
      <c r="L367" s="163"/>
      <c r="M367" s="164"/>
      <c r="N367" s="165"/>
      <c r="O367" s="165"/>
      <c r="P367" s="166">
        <f>SUM(P368:P377)</f>
        <v>0</v>
      </c>
      <c r="Q367" s="165"/>
      <c r="R367" s="166">
        <f>SUM(R368:R377)</f>
        <v>2.7199999999999998E-2</v>
      </c>
      <c r="S367" s="165"/>
      <c r="T367" s="167">
        <f>SUM(T368:T377)</f>
        <v>2.4E-2</v>
      </c>
      <c r="AR367" s="168" t="s">
        <v>84</v>
      </c>
      <c r="AT367" s="169" t="s">
        <v>73</v>
      </c>
      <c r="AU367" s="169" t="s">
        <v>82</v>
      </c>
      <c r="AY367" s="168" t="s">
        <v>143</v>
      </c>
      <c r="BK367" s="170">
        <f>SUM(BK368:BK377)</f>
        <v>0</v>
      </c>
    </row>
    <row r="368" spans="1:65" s="2" customFormat="1" ht="24.2" customHeight="1">
      <c r="A368" s="34"/>
      <c r="B368" s="35"/>
      <c r="C368" s="173" t="s">
        <v>591</v>
      </c>
      <c r="D368" s="173" t="s">
        <v>146</v>
      </c>
      <c r="E368" s="174" t="s">
        <v>592</v>
      </c>
      <c r="F368" s="175" t="s">
        <v>593</v>
      </c>
      <c r="G368" s="176" t="s">
        <v>180</v>
      </c>
      <c r="H368" s="177">
        <v>8</v>
      </c>
      <c r="I368" s="178"/>
      <c r="J368" s="177">
        <f>ROUND((ROUND(I368,2))*(ROUND(H368,2)),2)</f>
        <v>0</v>
      </c>
      <c r="K368" s="175" t="s">
        <v>150</v>
      </c>
      <c r="L368" s="39"/>
      <c r="M368" s="179" t="s">
        <v>18</v>
      </c>
      <c r="N368" s="180" t="s">
        <v>45</v>
      </c>
      <c r="O368" s="64"/>
      <c r="P368" s="181">
        <f>O368*H368</f>
        <v>0</v>
      </c>
      <c r="Q368" s="181">
        <v>0</v>
      </c>
      <c r="R368" s="181">
        <f>Q368*H368</f>
        <v>0</v>
      </c>
      <c r="S368" s="181">
        <v>3.0000000000000001E-3</v>
      </c>
      <c r="T368" s="182">
        <f>S368*H368</f>
        <v>2.4E-2</v>
      </c>
      <c r="U368" s="34"/>
      <c r="V368" s="34"/>
      <c r="W368" s="34"/>
      <c r="X368" s="34"/>
      <c r="Y368" s="34"/>
      <c r="Z368" s="34"/>
      <c r="AA368" s="34"/>
      <c r="AB368" s="34"/>
      <c r="AC368" s="34"/>
      <c r="AD368" s="34"/>
      <c r="AE368" s="34"/>
      <c r="AR368" s="183" t="s">
        <v>255</v>
      </c>
      <c r="AT368" s="183" t="s">
        <v>146</v>
      </c>
      <c r="AU368" s="183" t="s">
        <v>84</v>
      </c>
      <c r="AY368" s="17" t="s">
        <v>143</v>
      </c>
      <c r="BE368" s="184">
        <f>IF(N368="základní",J368,0)</f>
        <v>0</v>
      </c>
      <c r="BF368" s="184">
        <f>IF(N368="snížená",J368,0)</f>
        <v>0</v>
      </c>
      <c r="BG368" s="184">
        <f>IF(N368="zákl. přenesená",J368,0)</f>
        <v>0</v>
      </c>
      <c r="BH368" s="184">
        <f>IF(N368="sníž. přenesená",J368,0)</f>
        <v>0</v>
      </c>
      <c r="BI368" s="184">
        <f>IF(N368="nulová",J368,0)</f>
        <v>0</v>
      </c>
      <c r="BJ368" s="17" t="s">
        <v>82</v>
      </c>
      <c r="BK368" s="184">
        <f>ROUND((ROUND(I368,2))*(ROUND(H368,2)),2)</f>
        <v>0</v>
      </c>
      <c r="BL368" s="17" t="s">
        <v>255</v>
      </c>
      <c r="BM368" s="183" t="s">
        <v>594</v>
      </c>
    </row>
    <row r="369" spans="1:65" s="2" customFormat="1">
      <c r="A369" s="34"/>
      <c r="B369" s="35"/>
      <c r="C369" s="36"/>
      <c r="D369" s="185" t="s">
        <v>153</v>
      </c>
      <c r="E369" s="36"/>
      <c r="F369" s="186" t="s">
        <v>595</v>
      </c>
      <c r="G369" s="36"/>
      <c r="H369" s="36"/>
      <c r="I369" s="187"/>
      <c r="J369" s="36"/>
      <c r="K369" s="36"/>
      <c r="L369" s="39"/>
      <c r="M369" s="188"/>
      <c r="N369" s="189"/>
      <c r="O369" s="64"/>
      <c r="P369" s="64"/>
      <c r="Q369" s="64"/>
      <c r="R369" s="64"/>
      <c r="S369" s="64"/>
      <c r="T369" s="65"/>
      <c r="U369" s="34"/>
      <c r="V369" s="34"/>
      <c r="W369" s="34"/>
      <c r="X369" s="34"/>
      <c r="Y369" s="34"/>
      <c r="Z369" s="34"/>
      <c r="AA369" s="34"/>
      <c r="AB369" s="34"/>
      <c r="AC369" s="34"/>
      <c r="AD369" s="34"/>
      <c r="AE369" s="34"/>
      <c r="AT369" s="17" t="s">
        <v>153</v>
      </c>
      <c r="AU369" s="17" t="s">
        <v>84</v>
      </c>
    </row>
    <row r="370" spans="1:65" s="13" customFormat="1">
      <c r="B370" s="199"/>
      <c r="C370" s="200"/>
      <c r="D370" s="201" t="s">
        <v>160</v>
      </c>
      <c r="E370" s="202" t="s">
        <v>18</v>
      </c>
      <c r="F370" s="203" t="s">
        <v>396</v>
      </c>
      <c r="G370" s="200"/>
      <c r="H370" s="204">
        <v>8</v>
      </c>
      <c r="I370" s="205"/>
      <c r="J370" s="200"/>
      <c r="K370" s="200"/>
      <c r="L370" s="206"/>
      <c r="M370" s="207"/>
      <c r="N370" s="208"/>
      <c r="O370" s="208"/>
      <c r="P370" s="208"/>
      <c r="Q370" s="208"/>
      <c r="R370" s="208"/>
      <c r="S370" s="208"/>
      <c r="T370" s="209"/>
      <c r="AT370" s="210" t="s">
        <v>160</v>
      </c>
      <c r="AU370" s="210" t="s">
        <v>84</v>
      </c>
      <c r="AV370" s="13" t="s">
        <v>84</v>
      </c>
      <c r="AW370" s="13" t="s">
        <v>36</v>
      </c>
      <c r="AX370" s="13" t="s">
        <v>82</v>
      </c>
      <c r="AY370" s="210" t="s">
        <v>143</v>
      </c>
    </row>
    <row r="371" spans="1:65" s="2" customFormat="1" ht="24.2" customHeight="1">
      <c r="A371" s="34"/>
      <c r="B371" s="35"/>
      <c r="C371" s="173" t="s">
        <v>596</v>
      </c>
      <c r="D371" s="173" t="s">
        <v>146</v>
      </c>
      <c r="E371" s="174" t="s">
        <v>597</v>
      </c>
      <c r="F371" s="175" t="s">
        <v>598</v>
      </c>
      <c r="G371" s="176" t="s">
        <v>180</v>
      </c>
      <c r="H371" s="177">
        <v>8</v>
      </c>
      <c r="I371" s="178"/>
      <c r="J371" s="177">
        <f>ROUND((ROUND(I371,2))*(ROUND(H371,2)),2)</f>
        <v>0</v>
      </c>
      <c r="K371" s="175" t="s">
        <v>150</v>
      </c>
      <c r="L371" s="39"/>
      <c r="M371" s="179" t="s">
        <v>18</v>
      </c>
      <c r="N371" s="180" t="s">
        <v>45</v>
      </c>
      <c r="O371" s="64"/>
      <c r="P371" s="181">
        <f>O371*H371</f>
        <v>0</v>
      </c>
      <c r="Q371" s="181">
        <v>3.3999999999999998E-3</v>
      </c>
      <c r="R371" s="181">
        <f>Q371*H371</f>
        <v>2.7199999999999998E-2</v>
      </c>
      <c r="S371" s="181">
        <v>0</v>
      </c>
      <c r="T371" s="182">
        <f>S371*H371</f>
        <v>0</v>
      </c>
      <c r="U371" s="34"/>
      <c r="V371" s="34"/>
      <c r="W371" s="34"/>
      <c r="X371" s="34"/>
      <c r="Y371" s="34"/>
      <c r="Z371" s="34"/>
      <c r="AA371" s="34"/>
      <c r="AB371" s="34"/>
      <c r="AC371" s="34"/>
      <c r="AD371" s="34"/>
      <c r="AE371" s="34"/>
      <c r="AR371" s="183" t="s">
        <v>255</v>
      </c>
      <c r="AT371" s="183" t="s">
        <v>146</v>
      </c>
      <c r="AU371" s="183" t="s">
        <v>84</v>
      </c>
      <c r="AY371" s="17" t="s">
        <v>143</v>
      </c>
      <c r="BE371" s="184">
        <f>IF(N371="základní",J371,0)</f>
        <v>0</v>
      </c>
      <c r="BF371" s="184">
        <f>IF(N371="snížená",J371,0)</f>
        <v>0</v>
      </c>
      <c r="BG371" s="184">
        <f>IF(N371="zákl. přenesená",J371,0)</f>
        <v>0</v>
      </c>
      <c r="BH371" s="184">
        <f>IF(N371="sníž. přenesená",J371,0)</f>
        <v>0</v>
      </c>
      <c r="BI371" s="184">
        <f>IF(N371="nulová",J371,0)</f>
        <v>0</v>
      </c>
      <c r="BJ371" s="17" t="s">
        <v>82</v>
      </c>
      <c r="BK371" s="184">
        <f>ROUND((ROUND(I371,2))*(ROUND(H371,2)),2)</f>
        <v>0</v>
      </c>
      <c r="BL371" s="17" t="s">
        <v>255</v>
      </c>
      <c r="BM371" s="183" t="s">
        <v>599</v>
      </c>
    </row>
    <row r="372" spans="1:65" s="2" customFormat="1">
      <c r="A372" s="34"/>
      <c r="B372" s="35"/>
      <c r="C372" s="36"/>
      <c r="D372" s="185" t="s">
        <v>153</v>
      </c>
      <c r="E372" s="36"/>
      <c r="F372" s="186" t="s">
        <v>600</v>
      </c>
      <c r="G372" s="36"/>
      <c r="H372" s="36"/>
      <c r="I372" s="187"/>
      <c r="J372" s="36"/>
      <c r="K372" s="36"/>
      <c r="L372" s="39"/>
      <c r="M372" s="188"/>
      <c r="N372" s="189"/>
      <c r="O372" s="64"/>
      <c r="P372" s="64"/>
      <c r="Q372" s="64"/>
      <c r="R372" s="64"/>
      <c r="S372" s="64"/>
      <c r="T372" s="65"/>
      <c r="U372" s="34"/>
      <c r="V372" s="34"/>
      <c r="W372" s="34"/>
      <c r="X372" s="34"/>
      <c r="Y372" s="34"/>
      <c r="Z372" s="34"/>
      <c r="AA372" s="34"/>
      <c r="AB372" s="34"/>
      <c r="AC372" s="34"/>
      <c r="AD372" s="34"/>
      <c r="AE372" s="34"/>
      <c r="AT372" s="17" t="s">
        <v>153</v>
      </c>
      <c r="AU372" s="17" t="s">
        <v>84</v>
      </c>
    </row>
    <row r="373" spans="1:65" s="13" customFormat="1">
      <c r="B373" s="199"/>
      <c r="C373" s="200"/>
      <c r="D373" s="201" t="s">
        <v>160</v>
      </c>
      <c r="E373" s="202" t="s">
        <v>18</v>
      </c>
      <c r="F373" s="203" t="s">
        <v>396</v>
      </c>
      <c r="G373" s="200"/>
      <c r="H373" s="204">
        <v>8</v>
      </c>
      <c r="I373" s="205"/>
      <c r="J373" s="200"/>
      <c r="K373" s="200"/>
      <c r="L373" s="206"/>
      <c r="M373" s="207"/>
      <c r="N373" s="208"/>
      <c r="O373" s="208"/>
      <c r="P373" s="208"/>
      <c r="Q373" s="208"/>
      <c r="R373" s="208"/>
      <c r="S373" s="208"/>
      <c r="T373" s="209"/>
      <c r="AT373" s="210" t="s">
        <v>160</v>
      </c>
      <c r="AU373" s="210" t="s">
        <v>84</v>
      </c>
      <c r="AV373" s="13" t="s">
        <v>84</v>
      </c>
      <c r="AW373" s="13" t="s">
        <v>36</v>
      </c>
      <c r="AX373" s="13" t="s">
        <v>82</v>
      </c>
      <c r="AY373" s="210" t="s">
        <v>143</v>
      </c>
    </row>
    <row r="374" spans="1:65" s="2" customFormat="1" ht="49.15" customHeight="1">
      <c r="A374" s="34"/>
      <c r="B374" s="35"/>
      <c r="C374" s="173" t="s">
        <v>601</v>
      </c>
      <c r="D374" s="173" t="s">
        <v>146</v>
      </c>
      <c r="E374" s="174" t="s">
        <v>602</v>
      </c>
      <c r="F374" s="175" t="s">
        <v>603</v>
      </c>
      <c r="G374" s="176" t="s">
        <v>149</v>
      </c>
      <c r="H374" s="177">
        <v>0.03</v>
      </c>
      <c r="I374" s="178"/>
      <c r="J374" s="177">
        <f>ROUND((ROUND(I374,2))*(ROUND(H374,2)),2)</f>
        <v>0</v>
      </c>
      <c r="K374" s="175" t="s">
        <v>150</v>
      </c>
      <c r="L374" s="39"/>
      <c r="M374" s="179" t="s">
        <v>18</v>
      </c>
      <c r="N374" s="180" t="s">
        <v>45</v>
      </c>
      <c r="O374" s="64"/>
      <c r="P374" s="181">
        <f>O374*H374</f>
        <v>0</v>
      </c>
      <c r="Q374" s="181">
        <v>0</v>
      </c>
      <c r="R374" s="181">
        <f>Q374*H374</f>
        <v>0</v>
      </c>
      <c r="S374" s="181">
        <v>0</v>
      </c>
      <c r="T374" s="182">
        <f>S374*H374</f>
        <v>0</v>
      </c>
      <c r="U374" s="34"/>
      <c r="V374" s="34"/>
      <c r="W374" s="34"/>
      <c r="X374" s="34"/>
      <c r="Y374" s="34"/>
      <c r="Z374" s="34"/>
      <c r="AA374" s="34"/>
      <c r="AB374" s="34"/>
      <c r="AC374" s="34"/>
      <c r="AD374" s="34"/>
      <c r="AE374" s="34"/>
      <c r="AR374" s="183" t="s">
        <v>255</v>
      </c>
      <c r="AT374" s="183" t="s">
        <v>146</v>
      </c>
      <c r="AU374" s="183" t="s">
        <v>84</v>
      </c>
      <c r="AY374" s="17" t="s">
        <v>143</v>
      </c>
      <c r="BE374" s="184">
        <f>IF(N374="základní",J374,0)</f>
        <v>0</v>
      </c>
      <c r="BF374" s="184">
        <f>IF(N374="snížená",J374,0)</f>
        <v>0</v>
      </c>
      <c r="BG374" s="184">
        <f>IF(N374="zákl. přenesená",J374,0)</f>
        <v>0</v>
      </c>
      <c r="BH374" s="184">
        <f>IF(N374="sníž. přenesená",J374,0)</f>
        <v>0</v>
      </c>
      <c r="BI374" s="184">
        <f>IF(N374="nulová",J374,0)</f>
        <v>0</v>
      </c>
      <c r="BJ374" s="17" t="s">
        <v>82</v>
      </c>
      <c r="BK374" s="184">
        <f>ROUND((ROUND(I374,2))*(ROUND(H374,2)),2)</f>
        <v>0</v>
      </c>
      <c r="BL374" s="17" t="s">
        <v>255</v>
      </c>
      <c r="BM374" s="183" t="s">
        <v>604</v>
      </c>
    </row>
    <row r="375" spans="1:65" s="2" customFormat="1">
      <c r="A375" s="34"/>
      <c r="B375" s="35"/>
      <c r="C375" s="36"/>
      <c r="D375" s="185" t="s">
        <v>153</v>
      </c>
      <c r="E375" s="36"/>
      <c r="F375" s="186" t="s">
        <v>605</v>
      </c>
      <c r="G375" s="36"/>
      <c r="H375" s="36"/>
      <c r="I375" s="187"/>
      <c r="J375" s="36"/>
      <c r="K375" s="36"/>
      <c r="L375" s="39"/>
      <c r="M375" s="188"/>
      <c r="N375" s="189"/>
      <c r="O375" s="64"/>
      <c r="P375" s="64"/>
      <c r="Q375" s="64"/>
      <c r="R375" s="64"/>
      <c r="S375" s="64"/>
      <c r="T375" s="65"/>
      <c r="U375" s="34"/>
      <c r="V375" s="34"/>
      <c r="W375" s="34"/>
      <c r="X375" s="34"/>
      <c r="Y375" s="34"/>
      <c r="Z375" s="34"/>
      <c r="AA375" s="34"/>
      <c r="AB375" s="34"/>
      <c r="AC375" s="34"/>
      <c r="AD375" s="34"/>
      <c r="AE375" s="34"/>
      <c r="AT375" s="17" t="s">
        <v>153</v>
      </c>
      <c r="AU375" s="17" t="s">
        <v>84</v>
      </c>
    </row>
    <row r="376" spans="1:65" s="2" customFormat="1" ht="49.15" customHeight="1">
      <c r="A376" s="34"/>
      <c r="B376" s="35"/>
      <c r="C376" s="173" t="s">
        <v>606</v>
      </c>
      <c r="D376" s="173" t="s">
        <v>146</v>
      </c>
      <c r="E376" s="174" t="s">
        <v>607</v>
      </c>
      <c r="F376" s="175" t="s">
        <v>608</v>
      </c>
      <c r="G376" s="176" t="s">
        <v>149</v>
      </c>
      <c r="H376" s="177">
        <v>0.03</v>
      </c>
      <c r="I376" s="178"/>
      <c r="J376" s="177">
        <f>ROUND((ROUND(I376,2))*(ROUND(H376,2)),2)</f>
        <v>0</v>
      </c>
      <c r="K376" s="175" t="s">
        <v>150</v>
      </c>
      <c r="L376" s="39"/>
      <c r="M376" s="179" t="s">
        <v>18</v>
      </c>
      <c r="N376" s="180" t="s">
        <v>45</v>
      </c>
      <c r="O376" s="64"/>
      <c r="P376" s="181">
        <f>O376*H376</f>
        <v>0</v>
      </c>
      <c r="Q376" s="181">
        <v>0</v>
      </c>
      <c r="R376" s="181">
        <f>Q376*H376</f>
        <v>0</v>
      </c>
      <c r="S376" s="181">
        <v>0</v>
      </c>
      <c r="T376" s="182">
        <f>S376*H376</f>
        <v>0</v>
      </c>
      <c r="U376" s="34"/>
      <c r="V376" s="34"/>
      <c r="W376" s="34"/>
      <c r="X376" s="34"/>
      <c r="Y376" s="34"/>
      <c r="Z376" s="34"/>
      <c r="AA376" s="34"/>
      <c r="AB376" s="34"/>
      <c r="AC376" s="34"/>
      <c r="AD376" s="34"/>
      <c r="AE376" s="34"/>
      <c r="AR376" s="183" t="s">
        <v>255</v>
      </c>
      <c r="AT376" s="183" t="s">
        <v>146</v>
      </c>
      <c r="AU376" s="183" t="s">
        <v>84</v>
      </c>
      <c r="AY376" s="17" t="s">
        <v>143</v>
      </c>
      <c r="BE376" s="184">
        <f>IF(N376="základní",J376,0)</f>
        <v>0</v>
      </c>
      <c r="BF376" s="184">
        <f>IF(N376="snížená",J376,0)</f>
        <v>0</v>
      </c>
      <c r="BG376" s="184">
        <f>IF(N376="zákl. přenesená",J376,0)</f>
        <v>0</v>
      </c>
      <c r="BH376" s="184">
        <f>IF(N376="sníž. přenesená",J376,0)</f>
        <v>0</v>
      </c>
      <c r="BI376" s="184">
        <f>IF(N376="nulová",J376,0)</f>
        <v>0</v>
      </c>
      <c r="BJ376" s="17" t="s">
        <v>82</v>
      </c>
      <c r="BK376" s="184">
        <f>ROUND((ROUND(I376,2))*(ROUND(H376,2)),2)</f>
        <v>0</v>
      </c>
      <c r="BL376" s="17" t="s">
        <v>255</v>
      </c>
      <c r="BM376" s="183" t="s">
        <v>609</v>
      </c>
    </row>
    <row r="377" spans="1:65" s="2" customFormat="1">
      <c r="A377" s="34"/>
      <c r="B377" s="35"/>
      <c r="C377" s="36"/>
      <c r="D377" s="185" t="s">
        <v>153</v>
      </c>
      <c r="E377" s="36"/>
      <c r="F377" s="186" t="s">
        <v>610</v>
      </c>
      <c r="G377" s="36"/>
      <c r="H377" s="36"/>
      <c r="I377" s="187"/>
      <c r="J377" s="36"/>
      <c r="K377" s="36"/>
      <c r="L377" s="39"/>
      <c r="M377" s="188"/>
      <c r="N377" s="189"/>
      <c r="O377" s="64"/>
      <c r="P377" s="64"/>
      <c r="Q377" s="64"/>
      <c r="R377" s="64"/>
      <c r="S377" s="64"/>
      <c r="T377" s="65"/>
      <c r="U377" s="34"/>
      <c r="V377" s="34"/>
      <c r="W377" s="34"/>
      <c r="X377" s="34"/>
      <c r="Y377" s="34"/>
      <c r="Z377" s="34"/>
      <c r="AA377" s="34"/>
      <c r="AB377" s="34"/>
      <c r="AC377" s="34"/>
      <c r="AD377" s="34"/>
      <c r="AE377" s="34"/>
      <c r="AT377" s="17" t="s">
        <v>153</v>
      </c>
      <c r="AU377" s="17" t="s">
        <v>84</v>
      </c>
    </row>
    <row r="378" spans="1:65" s="12" customFormat="1" ht="22.9" customHeight="1">
      <c r="B378" s="157"/>
      <c r="C378" s="158"/>
      <c r="D378" s="159" t="s">
        <v>73</v>
      </c>
      <c r="E378" s="171" t="s">
        <v>611</v>
      </c>
      <c r="F378" s="171" t="s">
        <v>612</v>
      </c>
      <c r="G378" s="158"/>
      <c r="H378" s="158"/>
      <c r="I378" s="161"/>
      <c r="J378" s="172">
        <f>BK378</f>
        <v>0</v>
      </c>
      <c r="K378" s="158"/>
      <c r="L378" s="163"/>
      <c r="M378" s="164"/>
      <c r="N378" s="165"/>
      <c r="O378" s="165"/>
      <c r="P378" s="166">
        <f>SUM(P379:P395)</f>
        <v>0</v>
      </c>
      <c r="Q378" s="165"/>
      <c r="R378" s="166">
        <f>SUM(R379:R395)</f>
        <v>0.13044</v>
      </c>
      <c r="S378" s="165"/>
      <c r="T378" s="167">
        <f>SUM(T379:T395)</f>
        <v>9.92E-3</v>
      </c>
      <c r="AR378" s="168" t="s">
        <v>84</v>
      </c>
      <c r="AT378" s="169" t="s">
        <v>73</v>
      </c>
      <c r="AU378" s="169" t="s">
        <v>82</v>
      </c>
      <c r="AY378" s="168" t="s">
        <v>143</v>
      </c>
      <c r="BK378" s="170">
        <f>SUM(BK379:BK395)</f>
        <v>0</v>
      </c>
    </row>
    <row r="379" spans="1:65" s="2" customFormat="1" ht="24.2" customHeight="1">
      <c r="A379" s="34"/>
      <c r="B379" s="35"/>
      <c r="C379" s="173" t="s">
        <v>613</v>
      </c>
      <c r="D379" s="173" t="s">
        <v>146</v>
      </c>
      <c r="E379" s="174" t="s">
        <v>614</v>
      </c>
      <c r="F379" s="175" t="s">
        <v>615</v>
      </c>
      <c r="G379" s="176" t="s">
        <v>180</v>
      </c>
      <c r="H379" s="177">
        <v>214</v>
      </c>
      <c r="I379" s="178"/>
      <c r="J379" s="177">
        <f>ROUND((ROUND(I379,2))*(ROUND(H379,2)),2)</f>
        <v>0</v>
      </c>
      <c r="K379" s="175" t="s">
        <v>150</v>
      </c>
      <c r="L379" s="39"/>
      <c r="M379" s="179" t="s">
        <v>18</v>
      </c>
      <c r="N379" s="180" t="s">
        <v>45</v>
      </c>
      <c r="O379" s="64"/>
      <c r="P379" s="181">
        <f>O379*H379</f>
        <v>0</v>
      </c>
      <c r="Q379" s="181">
        <v>0</v>
      </c>
      <c r="R379" s="181">
        <f>Q379*H379</f>
        <v>0</v>
      </c>
      <c r="S379" s="181">
        <v>0</v>
      </c>
      <c r="T379" s="182">
        <f>S379*H379</f>
        <v>0</v>
      </c>
      <c r="U379" s="34"/>
      <c r="V379" s="34"/>
      <c r="W379" s="34"/>
      <c r="X379" s="34"/>
      <c r="Y379" s="34"/>
      <c r="Z379" s="34"/>
      <c r="AA379" s="34"/>
      <c r="AB379" s="34"/>
      <c r="AC379" s="34"/>
      <c r="AD379" s="34"/>
      <c r="AE379" s="34"/>
      <c r="AR379" s="183" t="s">
        <v>255</v>
      </c>
      <c r="AT379" s="183" t="s">
        <v>146</v>
      </c>
      <c r="AU379" s="183" t="s">
        <v>84</v>
      </c>
      <c r="AY379" s="17" t="s">
        <v>143</v>
      </c>
      <c r="BE379" s="184">
        <f>IF(N379="základní",J379,0)</f>
        <v>0</v>
      </c>
      <c r="BF379" s="184">
        <f>IF(N379="snížená",J379,0)</f>
        <v>0</v>
      </c>
      <c r="BG379" s="184">
        <f>IF(N379="zákl. přenesená",J379,0)</f>
        <v>0</v>
      </c>
      <c r="BH379" s="184">
        <f>IF(N379="sníž. přenesená",J379,0)</f>
        <v>0</v>
      </c>
      <c r="BI379" s="184">
        <f>IF(N379="nulová",J379,0)</f>
        <v>0</v>
      </c>
      <c r="BJ379" s="17" t="s">
        <v>82</v>
      </c>
      <c r="BK379" s="184">
        <f>ROUND((ROUND(I379,2))*(ROUND(H379,2)),2)</f>
        <v>0</v>
      </c>
      <c r="BL379" s="17" t="s">
        <v>255</v>
      </c>
      <c r="BM379" s="183" t="s">
        <v>616</v>
      </c>
    </row>
    <row r="380" spans="1:65" s="2" customFormat="1">
      <c r="A380" s="34"/>
      <c r="B380" s="35"/>
      <c r="C380" s="36"/>
      <c r="D380" s="185" t="s">
        <v>153</v>
      </c>
      <c r="E380" s="36"/>
      <c r="F380" s="186" t="s">
        <v>617</v>
      </c>
      <c r="G380" s="36"/>
      <c r="H380" s="36"/>
      <c r="I380" s="187"/>
      <c r="J380" s="36"/>
      <c r="K380" s="36"/>
      <c r="L380" s="39"/>
      <c r="M380" s="188"/>
      <c r="N380" s="189"/>
      <c r="O380" s="64"/>
      <c r="P380" s="64"/>
      <c r="Q380" s="64"/>
      <c r="R380" s="64"/>
      <c r="S380" s="64"/>
      <c r="T380" s="65"/>
      <c r="U380" s="34"/>
      <c r="V380" s="34"/>
      <c r="W380" s="34"/>
      <c r="X380" s="34"/>
      <c r="Y380" s="34"/>
      <c r="Z380" s="34"/>
      <c r="AA380" s="34"/>
      <c r="AB380" s="34"/>
      <c r="AC380" s="34"/>
      <c r="AD380" s="34"/>
      <c r="AE380" s="34"/>
      <c r="AT380" s="17" t="s">
        <v>153</v>
      </c>
      <c r="AU380" s="17" t="s">
        <v>84</v>
      </c>
    </row>
    <row r="381" spans="1:65" s="2" customFormat="1" ht="16.5" customHeight="1">
      <c r="A381" s="34"/>
      <c r="B381" s="35"/>
      <c r="C381" s="173" t="s">
        <v>618</v>
      </c>
      <c r="D381" s="173" t="s">
        <v>146</v>
      </c>
      <c r="E381" s="174" t="s">
        <v>619</v>
      </c>
      <c r="F381" s="175" t="s">
        <v>620</v>
      </c>
      <c r="G381" s="176" t="s">
        <v>180</v>
      </c>
      <c r="H381" s="177">
        <v>32</v>
      </c>
      <c r="I381" s="178"/>
      <c r="J381" s="177">
        <f>ROUND((ROUND(I381,2))*(ROUND(H381,2)),2)</f>
        <v>0</v>
      </c>
      <c r="K381" s="175" t="s">
        <v>150</v>
      </c>
      <c r="L381" s="39"/>
      <c r="M381" s="179" t="s">
        <v>18</v>
      </c>
      <c r="N381" s="180" t="s">
        <v>45</v>
      </c>
      <c r="O381" s="64"/>
      <c r="P381" s="181">
        <f>O381*H381</f>
        <v>0</v>
      </c>
      <c r="Q381" s="181">
        <v>1E-3</v>
      </c>
      <c r="R381" s="181">
        <f>Q381*H381</f>
        <v>3.2000000000000001E-2</v>
      </c>
      <c r="S381" s="181">
        <v>3.1E-4</v>
      </c>
      <c r="T381" s="182">
        <f>S381*H381</f>
        <v>9.92E-3</v>
      </c>
      <c r="U381" s="34"/>
      <c r="V381" s="34"/>
      <c r="W381" s="34"/>
      <c r="X381" s="34"/>
      <c r="Y381" s="34"/>
      <c r="Z381" s="34"/>
      <c r="AA381" s="34"/>
      <c r="AB381" s="34"/>
      <c r="AC381" s="34"/>
      <c r="AD381" s="34"/>
      <c r="AE381" s="34"/>
      <c r="AR381" s="183" t="s">
        <v>255</v>
      </c>
      <c r="AT381" s="183" t="s">
        <v>146</v>
      </c>
      <c r="AU381" s="183" t="s">
        <v>84</v>
      </c>
      <c r="AY381" s="17" t="s">
        <v>143</v>
      </c>
      <c r="BE381" s="184">
        <f>IF(N381="základní",J381,0)</f>
        <v>0</v>
      </c>
      <c r="BF381" s="184">
        <f>IF(N381="snížená",J381,0)</f>
        <v>0</v>
      </c>
      <c r="BG381" s="184">
        <f>IF(N381="zákl. přenesená",J381,0)</f>
        <v>0</v>
      </c>
      <c r="BH381" s="184">
        <f>IF(N381="sníž. přenesená",J381,0)</f>
        <v>0</v>
      </c>
      <c r="BI381" s="184">
        <f>IF(N381="nulová",J381,0)</f>
        <v>0</v>
      </c>
      <c r="BJ381" s="17" t="s">
        <v>82</v>
      </c>
      <c r="BK381" s="184">
        <f>ROUND((ROUND(I381,2))*(ROUND(H381,2)),2)</f>
        <v>0</v>
      </c>
      <c r="BL381" s="17" t="s">
        <v>255</v>
      </c>
      <c r="BM381" s="183" t="s">
        <v>621</v>
      </c>
    </row>
    <row r="382" spans="1:65" s="2" customFormat="1">
      <c r="A382" s="34"/>
      <c r="B382" s="35"/>
      <c r="C382" s="36"/>
      <c r="D382" s="185" t="s">
        <v>153</v>
      </c>
      <c r="E382" s="36"/>
      <c r="F382" s="186" t="s">
        <v>622</v>
      </c>
      <c r="G382" s="36"/>
      <c r="H382" s="36"/>
      <c r="I382" s="187"/>
      <c r="J382" s="36"/>
      <c r="K382" s="36"/>
      <c r="L382" s="39"/>
      <c r="M382" s="188"/>
      <c r="N382" s="189"/>
      <c r="O382" s="64"/>
      <c r="P382" s="64"/>
      <c r="Q382" s="64"/>
      <c r="R382" s="64"/>
      <c r="S382" s="64"/>
      <c r="T382" s="65"/>
      <c r="U382" s="34"/>
      <c r="V382" s="34"/>
      <c r="W382" s="34"/>
      <c r="X382" s="34"/>
      <c r="Y382" s="34"/>
      <c r="Z382" s="34"/>
      <c r="AA382" s="34"/>
      <c r="AB382" s="34"/>
      <c r="AC382" s="34"/>
      <c r="AD382" s="34"/>
      <c r="AE382" s="34"/>
      <c r="AT382" s="17" t="s">
        <v>153</v>
      </c>
      <c r="AU382" s="17" t="s">
        <v>84</v>
      </c>
    </row>
    <row r="383" spans="1:65" s="13" customFormat="1">
      <c r="B383" s="199"/>
      <c r="C383" s="200"/>
      <c r="D383" s="201" t="s">
        <v>160</v>
      </c>
      <c r="E383" s="202" t="s">
        <v>18</v>
      </c>
      <c r="F383" s="203" t="s">
        <v>623</v>
      </c>
      <c r="G383" s="200"/>
      <c r="H383" s="204">
        <v>10</v>
      </c>
      <c r="I383" s="205"/>
      <c r="J383" s="200"/>
      <c r="K383" s="200"/>
      <c r="L383" s="206"/>
      <c r="M383" s="207"/>
      <c r="N383" s="208"/>
      <c r="O383" s="208"/>
      <c r="P383" s="208"/>
      <c r="Q383" s="208"/>
      <c r="R383" s="208"/>
      <c r="S383" s="208"/>
      <c r="T383" s="209"/>
      <c r="AT383" s="210" t="s">
        <v>160</v>
      </c>
      <c r="AU383" s="210" t="s">
        <v>84</v>
      </c>
      <c r="AV383" s="13" t="s">
        <v>84</v>
      </c>
      <c r="AW383" s="13" t="s">
        <v>36</v>
      </c>
      <c r="AX383" s="13" t="s">
        <v>74</v>
      </c>
      <c r="AY383" s="210" t="s">
        <v>143</v>
      </c>
    </row>
    <row r="384" spans="1:65" s="13" customFormat="1">
      <c r="B384" s="199"/>
      <c r="C384" s="200"/>
      <c r="D384" s="201" t="s">
        <v>160</v>
      </c>
      <c r="E384" s="202" t="s">
        <v>18</v>
      </c>
      <c r="F384" s="203" t="s">
        <v>624</v>
      </c>
      <c r="G384" s="200"/>
      <c r="H384" s="204">
        <v>14</v>
      </c>
      <c r="I384" s="205"/>
      <c r="J384" s="200"/>
      <c r="K384" s="200"/>
      <c r="L384" s="206"/>
      <c r="M384" s="207"/>
      <c r="N384" s="208"/>
      <c r="O384" s="208"/>
      <c r="P384" s="208"/>
      <c r="Q384" s="208"/>
      <c r="R384" s="208"/>
      <c r="S384" s="208"/>
      <c r="T384" s="209"/>
      <c r="AT384" s="210" t="s">
        <v>160</v>
      </c>
      <c r="AU384" s="210" t="s">
        <v>84</v>
      </c>
      <c r="AV384" s="13" t="s">
        <v>84</v>
      </c>
      <c r="AW384" s="13" t="s">
        <v>36</v>
      </c>
      <c r="AX384" s="13" t="s">
        <v>74</v>
      </c>
      <c r="AY384" s="210" t="s">
        <v>143</v>
      </c>
    </row>
    <row r="385" spans="1:65" s="13" customFormat="1">
      <c r="B385" s="199"/>
      <c r="C385" s="200"/>
      <c r="D385" s="201" t="s">
        <v>160</v>
      </c>
      <c r="E385" s="202" t="s">
        <v>18</v>
      </c>
      <c r="F385" s="203" t="s">
        <v>625</v>
      </c>
      <c r="G385" s="200"/>
      <c r="H385" s="204">
        <v>8</v>
      </c>
      <c r="I385" s="205"/>
      <c r="J385" s="200"/>
      <c r="K385" s="200"/>
      <c r="L385" s="206"/>
      <c r="M385" s="207"/>
      <c r="N385" s="208"/>
      <c r="O385" s="208"/>
      <c r="P385" s="208"/>
      <c r="Q385" s="208"/>
      <c r="R385" s="208"/>
      <c r="S385" s="208"/>
      <c r="T385" s="209"/>
      <c r="AT385" s="210" t="s">
        <v>160</v>
      </c>
      <c r="AU385" s="210" t="s">
        <v>84</v>
      </c>
      <c r="AV385" s="13" t="s">
        <v>84</v>
      </c>
      <c r="AW385" s="13" t="s">
        <v>36</v>
      </c>
      <c r="AX385" s="13" t="s">
        <v>74</v>
      </c>
      <c r="AY385" s="210" t="s">
        <v>143</v>
      </c>
    </row>
    <row r="386" spans="1:65" s="14" customFormat="1">
      <c r="B386" s="211"/>
      <c r="C386" s="212"/>
      <c r="D386" s="201" t="s">
        <v>160</v>
      </c>
      <c r="E386" s="213" t="s">
        <v>18</v>
      </c>
      <c r="F386" s="214" t="s">
        <v>169</v>
      </c>
      <c r="G386" s="212"/>
      <c r="H386" s="215">
        <v>32</v>
      </c>
      <c r="I386" s="216"/>
      <c r="J386" s="212"/>
      <c r="K386" s="212"/>
      <c r="L386" s="217"/>
      <c r="M386" s="218"/>
      <c r="N386" s="219"/>
      <c r="O386" s="219"/>
      <c r="P386" s="219"/>
      <c r="Q386" s="219"/>
      <c r="R386" s="219"/>
      <c r="S386" s="219"/>
      <c r="T386" s="220"/>
      <c r="AT386" s="221" t="s">
        <v>160</v>
      </c>
      <c r="AU386" s="221" t="s">
        <v>84</v>
      </c>
      <c r="AV386" s="14" t="s">
        <v>151</v>
      </c>
      <c r="AW386" s="14" t="s">
        <v>36</v>
      </c>
      <c r="AX386" s="14" t="s">
        <v>82</v>
      </c>
      <c r="AY386" s="221" t="s">
        <v>143</v>
      </c>
    </row>
    <row r="387" spans="1:65" s="2" customFormat="1" ht="33" customHeight="1">
      <c r="A387" s="34"/>
      <c r="B387" s="35"/>
      <c r="C387" s="173" t="s">
        <v>626</v>
      </c>
      <c r="D387" s="173" t="s">
        <v>146</v>
      </c>
      <c r="E387" s="174" t="s">
        <v>627</v>
      </c>
      <c r="F387" s="175" t="s">
        <v>628</v>
      </c>
      <c r="G387" s="176" t="s">
        <v>180</v>
      </c>
      <c r="H387" s="177">
        <v>214</v>
      </c>
      <c r="I387" s="178"/>
      <c r="J387" s="177">
        <f>ROUND((ROUND(I387,2))*(ROUND(H387,2)),2)</f>
        <v>0</v>
      </c>
      <c r="K387" s="175" t="s">
        <v>150</v>
      </c>
      <c r="L387" s="39"/>
      <c r="M387" s="179" t="s">
        <v>18</v>
      </c>
      <c r="N387" s="180" t="s">
        <v>45</v>
      </c>
      <c r="O387" s="64"/>
      <c r="P387" s="181">
        <f>O387*H387</f>
        <v>0</v>
      </c>
      <c r="Q387" s="181">
        <v>2.0000000000000001E-4</v>
      </c>
      <c r="R387" s="181">
        <f>Q387*H387</f>
        <v>4.2800000000000005E-2</v>
      </c>
      <c r="S387" s="181">
        <v>0</v>
      </c>
      <c r="T387" s="182">
        <f>S387*H387</f>
        <v>0</v>
      </c>
      <c r="U387" s="34"/>
      <c r="V387" s="34"/>
      <c r="W387" s="34"/>
      <c r="X387" s="34"/>
      <c r="Y387" s="34"/>
      <c r="Z387" s="34"/>
      <c r="AA387" s="34"/>
      <c r="AB387" s="34"/>
      <c r="AC387" s="34"/>
      <c r="AD387" s="34"/>
      <c r="AE387" s="34"/>
      <c r="AR387" s="183" t="s">
        <v>255</v>
      </c>
      <c r="AT387" s="183" t="s">
        <v>146</v>
      </c>
      <c r="AU387" s="183" t="s">
        <v>84</v>
      </c>
      <c r="AY387" s="17" t="s">
        <v>143</v>
      </c>
      <c r="BE387" s="184">
        <f>IF(N387="základní",J387,0)</f>
        <v>0</v>
      </c>
      <c r="BF387" s="184">
        <f>IF(N387="snížená",J387,0)</f>
        <v>0</v>
      </c>
      <c r="BG387" s="184">
        <f>IF(N387="zákl. přenesená",J387,0)</f>
        <v>0</v>
      </c>
      <c r="BH387" s="184">
        <f>IF(N387="sníž. přenesená",J387,0)</f>
        <v>0</v>
      </c>
      <c r="BI387" s="184">
        <f>IF(N387="nulová",J387,0)</f>
        <v>0</v>
      </c>
      <c r="BJ387" s="17" t="s">
        <v>82</v>
      </c>
      <c r="BK387" s="184">
        <f>ROUND((ROUND(I387,2))*(ROUND(H387,2)),2)</f>
        <v>0</v>
      </c>
      <c r="BL387" s="17" t="s">
        <v>255</v>
      </c>
      <c r="BM387" s="183" t="s">
        <v>629</v>
      </c>
    </row>
    <row r="388" spans="1:65" s="2" customFormat="1">
      <c r="A388" s="34"/>
      <c r="B388" s="35"/>
      <c r="C388" s="36"/>
      <c r="D388" s="185" t="s">
        <v>153</v>
      </c>
      <c r="E388" s="36"/>
      <c r="F388" s="186" t="s">
        <v>630</v>
      </c>
      <c r="G388" s="36"/>
      <c r="H388" s="36"/>
      <c r="I388" s="187"/>
      <c r="J388" s="36"/>
      <c r="K388" s="36"/>
      <c r="L388" s="39"/>
      <c r="M388" s="188"/>
      <c r="N388" s="189"/>
      <c r="O388" s="64"/>
      <c r="P388" s="64"/>
      <c r="Q388" s="64"/>
      <c r="R388" s="64"/>
      <c r="S388" s="64"/>
      <c r="T388" s="65"/>
      <c r="U388" s="34"/>
      <c r="V388" s="34"/>
      <c r="W388" s="34"/>
      <c r="X388" s="34"/>
      <c r="Y388" s="34"/>
      <c r="Z388" s="34"/>
      <c r="AA388" s="34"/>
      <c r="AB388" s="34"/>
      <c r="AC388" s="34"/>
      <c r="AD388" s="34"/>
      <c r="AE388" s="34"/>
      <c r="AT388" s="17" t="s">
        <v>153</v>
      </c>
      <c r="AU388" s="17" t="s">
        <v>84</v>
      </c>
    </row>
    <row r="389" spans="1:65" s="2" customFormat="1" ht="37.9" customHeight="1">
      <c r="A389" s="34"/>
      <c r="B389" s="35"/>
      <c r="C389" s="173" t="s">
        <v>631</v>
      </c>
      <c r="D389" s="173" t="s">
        <v>146</v>
      </c>
      <c r="E389" s="174" t="s">
        <v>632</v>
      </c>
      <c r="F389" s="175" t="s">
        <v>633</v>
      </c>
      <c r="G389" s="176" t="s">
        <v>180</v>
      </c>
      <c r="H389" s="177">
        <v>214</v>
      </c>
      <c r="I389" s="178"/>
      <c r="J389" s="177">
        <f>ROUND((ROUND(I389,2))*(ROUND(H389,2)),2)</f>
        <v>0</v>
      </c>
      <c r="K389" s="175" t="s">
        <v>150</v>
      </c>
      <c r="L389" s="39"/>
      <c r="M389" s="179" t="s">
        <v>18</v>
      </c>
      <c r="N389" s="180" t="s">
        <v>45</v>
      </c>
      <c r="O389" s="64"/>
      <c r="P389" s="181">
        <f>O389*H389</f>
        <v>0</v>
      </c>
      <c r="Q389" s="181">
        <v>2.5999999999999998E-4</v>
      </c>
      <c r="R389" s="181">
        <f>Q389*H389</f>
        <v>5.5639999999999995E-2</v>
      </c>
      <c r="S389" s="181">
        <v>0</v>
      </c>
      <c r="T389" s="182">
        <f>S389*H389</f>
        <v>0</v>
      </c>
      <c r="U389" s="34"/>
      <c r="V389" s="34"/>
      <c r="W389" s="34"/>
      <c r="X389" s="34"/>
      <c r="Y389" s="34"/>
      <c r="Z389" s="34"/>
      <c r="AA389" s="34"/>
      <c r="AB389" s="34"/>
      <c r="AC389" s="34"/>
      <c r="AD389" s="34"/>
      <c r="AE389" s="34"/>
      <c r="AR389" s="183" t="s">
        <v>255</v>
      </c>
      <c r="AT389" s="183" t="s">
        <v>146</v>
      </c>
      <c r="AU389" s="183" t="s">
        <v>84</v>
      </c>
      <c r="AY389" s="17" t="s">
        <v>143</v>
      </c>
      <c r="BE389" s="184">
        <f>IF(N389="základní",J389,0)</f>
        <v>0</v>
      </c>
      <c r="BF389" s="184">
        <f>IF(N389="snížená",J389,0)</f>
        <v>0</v>
      </c>
      <c r="BG389" s="184">
        <f>IF(N389="zákl. přenesená",J389,0)</f>
        <v>0</v>
      </c>
      <c r="BH389" s="184">
        <f>IF(N389="sníž. přenesená",J389,0)</f>
        <v>0</v>
      </c>
      <c r="BI389" s="184">
        <f>IF(N389="nulová",J389,0)</f>
        <v>0</v>
      </c>
      <c r="BJ389" s="17" t="s">
        <v>82</v>
      </c>
      <c r="BK389" s="184">
        <f>ROUND((ROUND(I389,2))*(ROUND(H389,2)),2)</f>
        <v>0</v>
      </c>
      <c r="BL389" s="17" t="s">
        <v>255</v>
      </c>
      <c r="BM389" s="183" t="s">
        <v>634</v>
      </c>
    </row>
    <row r="390" spans="1:65" s="2" customFormat="1">
      <c r="A390" s="34"/>
      <c r="B390" s="35"/>
      <c r="C390" s="36"/>
      <c r="D390" s="185" t="s">
        <v>153</v>
      </c>
      <c r="E390" s="36"/>
      <c r="F390" s="186" t="s">
        <v>635</v>
      </c>
      <c r="G390" s="36"/>
      <c r="H390" s="36"/>
      <c r="I390" s="187"/>
      <c r="J390" s="36"/>
      <c r="K390" s="36"/>
      <c r="L390" s="39"/>
      <c r="M390" s="188"/>
      <c r="N390" s="189"/>
      <c r="O390" s="64"/>
      <c r="P390" s="64"/>
      <c r="Q390" s="64"/>
      <c r="R390" s="64"/>
      <c r="S390" s="64"/>
      <c r="T390" s="65"/>
      <c r="U390" s="34"/>
      <c r="V390" s="34"/>
      <c r="W390" s="34"/>
      <c r="X390" s="34"/>
      <c r="Y390" s="34"/>
      <c r="Z390" s="34"/>
      <c r="AA390" s="34"/>
      <c r="AB390" s="34"/>
      <c r="AC390" s="34"/>
      <c r="AD390" s="34"/>
      <c r="AE390" s="34"/>
      <c r="AT390" s="17" t="s">
        <v>153</v>
      </c>
      <c r="AU390" s="17" t="s">
        <v>84</v>
      </c>
    </row>
    <row r="391" spans="1:65" s="2" customFormat="1" ht="19.5">
      <c r="A391" s="34"/>
      <c r="B391" s="35"/>
      <c r="C391" s="36"/>
      <c r="D391" s="201" t="s">
        <v>529</v>
      </c>
      <c r="E391" s="36"/>
      <c r="F391" s="233" t="s">
        <v>636</v>
      </c>
      <c r="G391" s="36"/>
      <c r="H391" s="36"/>
      <c r="I391" s="187"/>
      <c r="J391" s="36"/>
      <c r="K391" s="36"/>
      <c r="L391" s="39"/>
      <c r="M391" s="188"/>
      <c r="N391" s="189"/>
      <c r="O391" s="64"/>
      <c r="P391" s="64"/>
      <c r="Q391" s="64"/>
      <c r="R391" s="64"/>
      <c r="S391" s="64"/>
      <c r="T391" s="65"/>
      <c r="U391" s="34"/>
      <c r="V391" s="34"/>
      <c r="W391" s="34"/>
      <c r="X391" s="34"/>
      <c r="Y391" s="34"/>
      <c r="Z391" s="34"/>
      <c r="AA391" s="34"/>
      <c r="AB391" s="34"/>
      <c r="AC391" s="34"/>
      <c r="AD391" s="34"/>
      <c r="AE391" s="34"/>
      <c r="AT391" s="17" t="s">
        <v>529</v>
      </c>
      <c r="AU391" s="17" t="s">
        <v>84</v>
      </c>
    </row>
    <row r="392" spans="1:65" s="13" customFormat="1">
      <c r="B392" s="199"/>
      <c r="C392" s="200"/>
      <c r="D392" s="201" t="s">
        <v>160</v>
      </c>
      <c r="E392" s="202" t="s">
        <v>18</v>
      </c>
      <c r="F392" s="203" t="s">
        <v>637</v>
      </c>
      <c r="G392" s="200"/>
      <c r="H392" s="204">
        <v>62.5</v>
      </c>
      <c r="I392" s="205"/>
      <c r="J392" s="200"/>
      <c r="K392" s="200"/>
      <c r="L392" s="206"/>
      <c r="M392" s="207"/>
      <c r="N392" s="208"/>
      <c r="O392" s="208"/>
      <c r="P392" s="208"/>
      <c r="Q392" s="208"/>
      <c r="R392" s="208"/>
      <c r="S392" s="208"/>
      <c r="T392" s="209"/>
      <c r="AT392" s="210" t="s">
        <v>160</v>
      </c>
      <c r="AU392" s="210" t="s">
        <v>84</v>
      </c>
      <c r="AV392" s="13" t="s">
        <v>84</v>
      </c>
      <c r="AW392" s="13" t="s">
        <v>36</v>
      </c>
      <c r="AX392" s="13" t="s">
        <v>74</v>
      </c>
      <c r="AY392" s="210" t="s">
        <v>143</v>
      </c>
    </row>
    <row r="393" spans="1:65" s="13" customFormat="1">
      <c r="B393" s="199"/>
      <c r="C393" s="200"/>
      <c r="D393" s="201" t="s">
        <v>160</v>
      </c>
      <c r="E393" s="202" t="s">
        <v>18</v>
      </c>
      <c r="F393" s="203" t="s">
        <v>638</v>
      </c>
      <c r="G393" s="200"/>
      <c r="H393" s="204">
        <v>55</v>
      </c>
      <c r="I393" s="205"/>
      <c r="J393" s="200"/>
      <c r="K393" s="200"/>
      <c r="L393" s="206"/>
      <c r="M393" s="207"/>
      <c r="N393" s="208"/>
      <c r="O393" s="208"/>
      <c r="P393" s="208"/>
      <c r="Q393" s="208"/>
      <c r="R393" s="208"/>
      <c r="S393" s="208"/>
      <c r="T393" s="209"/>
      <c r="AT393" s="210" t="s">
        <v>160</v>
      </c>
      <c r="AU393" s="210" t="s">
        <v>84</v>
      </c>
      <c r="AV393" s="13" t="s">
        <v>84</v>
      </c>
      <c r="AW393" s="13" t="s">
        <v>36</v>
      </c>
      <c r="AX393" s="13" t="s">
        <v>74</v>
      </c>
      <c r="AY393" s="210" t="s">
        <v>143</v>
      </c>
    </row>
    <row r="394" spans="1:65" s="13" customFormat="1">
      <c r="B394" s="199"/>
      <c r="C394" s="200"/>
      <c r="D394" s="201" t="s">
        <v>160</v>
      </c>
      <c r="E394" s="202" t="s">
        <v>18</v>
      </c>
      <c r="F394" s="203" t="s">
        <v>639</v>
      </c>
      <c r="G394" s="200"/>
      <c r="H394" s="204">
        <v>96.5</v>
      </c>
      <c r="I394" s="205"/>
      <c r="J394" s="200"/>
      <c r="K394" s="200"/>
      <c r="L394" s="206"/>
      <c r="M394" s="207"/>
      <c r="N394" s="208"/>
      <c r="O394" s="208"/>
      <c r="P394" s="208"/>
      <c r="Q394" s="208"/>
      <c r="R394" s="208"/>
      <c r="S394" s="208"/>
      <c r="T394" s="209"/>
      <c r="AT394" s="210" t="s">
        <v>160</v>
      </c>
      <c r="AU394" s="210" t="s">
        <v>84</v>
      </c>
      <c r="AV394" s="13" t="s">
        <v>84</v>
      </c>
      <c r="AW394" s="13" t="s">
        <v>36</v>
      </c>
      <c r="AX394" s="13" t="s">
        <v>74</v>
      </c>
      <c r="AY394" s="210" t="s">
        <v>143</v>
      </c>
    </row>
    <row r="395" spans="1:65" s="14" customFormat="1">
      <c r="B395" s="211"/>
      <c r="C395" s="212"/>
      <c r="D395" s="201" t="s">
        <v>160</v>
      </c>
      <c r="E395" s="213" t="s">
        <v>18</v>
      </c>
      <c r="F395" s="214" t="s">
        <v>169</v>
      </c>
      <c r="G395" s="212"/>
      <c r="H395" s="215">
        <v>214</v>
      </c>
      <c r="I395" s="216"/>
      <c r="J395" s="212"/>
      <c r="K395" s="212"/>
      <c r="L395" s="217"/>
      <c r="M395" s="218"/>
      <c r="N395" s="219"/>
      <c r="O395" s="219"/>
      <c r="P395" s="219"/>
      <c r="Q395" s="219"/>
      <c r="R395" s="219"/>
      <c r="S395" s="219"/>
      <c r="T395" s="220"/>
      <c r="AT395" s="221" t="s">
        <v>160</v>
      </c>
      <c r="AU395" s="221" t="s">
        <v>84</v>
      </c>
      <c r="AV395" s="14" t="s">
        <v>151</v>
      </c>
      <c r="AW395" s="14" t="s">
        <v>36</v>
      </c>
      <c r="AX395" s="14" t="s">
        <v>82</v>
      </c>
      <c r="AY395" s="221" t="s">
        <v>143</v>
      </c>
    </row>
    <row r="396" spans="1:65" s="12" customFormat="1" ht="25.9" customHeight="1">
      <c r="B396" s="157"/>
      <c r="C396" s="158"/>
      <c r="D396" s="159" t="s">
        <v>73</v>
      </c>
      <c r="E396" s="160" t="s">
        <v>640</v>
      </c>
      <c r="F396" s="160" t="s">
        <v>641</v>
      </c>
      <c r="G396" s="158"/>
      <c r="H396" s="158"/>
      <c r="I396" s="161"/>
      <c r="J396" s="162">
        <f>BK396</f>
        <v>0</v>
      </c>
      <c r="K396" s="158"/>
      <c r="L396" s="163"/>
      <c r="M396" s="164"/>
      <c r="N396" s="165"/>
      <c r="O396" s="165"/>
      <c r="P396" s="166">
        <f>P397+P400+P404+P407+P411</f>
        <v>0</v>
      </c>
      <c r="Q396" s="165"/>
      <c r="R396" s="166">
        <f>R397+R400+R404+R407+R411</f>
        <v>0</v>
      </c>
      <c r="S396" s="165"/>
      <c r="T396" s="167">
        <f>T397+T400+T404+T407+T411</f>
        <v>0</v>
      </c>
      <c r="AR396" s="168" t="s">
        <v>177</v>
      </c>
      <c r="AT396" s="169" t="s">
        <v>73</v>
      </c>
      <c r="AU396" s="169" t="s">
        <v>74</v>
      </c>
      <c r="AY396" s="168" t="s">
        <v>143</v>
      </c>
      <c r="BK396" s="170">
        <f>BK397+BK400+BK404+BK407+BK411</f>
        <v>0</v>
      </c>
    </row>
    <row r="397" spans="1:65" s="12" customFormat="1" ht="22.9" customHeight="1">
      <c r="B397" s="157"/>
      <c r="C397" s="158"/>
      <c r="D397" s="159" t="s">
        <v>73</v>
      </c>
      <c r="E397" s="171" t="s">
        <v>642</v>
      </c>
      <c r="F397" s="171" t="s">
        <v>643</v>
      </c>
      <c r="G397" s="158"/>
      <c r="H397" s="158"/>
      <c r="I397" s="161"/>
      <c r="J397" s="172">
        <f>BK397</f>
        <v>0</v>
      </c>
      <c r="K397" s="158"/>
      <c r="L397" s="163"/>
      <c r="M397" s="164"/>
      <c r="N397" s="165"/>
      <c r="O397" s="165"/>
      <c r="P397" s="166">
        <f>SUM(P398:P399)</f>
        <v>0</v>
      </c>
      <c r="Q397" s="165"/>
      <c r="R397" s="166">
        <f>SUM(R398:R399)</f>
        <v>0</v>
      </c>
      <c r="S397" s="165"/>
      <c r="T397" s="167">
        <f>SUM(T398:T399)</f>
        <v>0</v>
      </c>
      <c r="AR397" s="168" t="s">
        <v>177</v>
      </c>
      <c r="AT397" s="169" t="s">
        <v>73</v>
      </c>
      <c r="AU397" s="169" t="s">
        <v>82</v>
      </c>
      <c r="AY397" s="168" t="s">
        <v>143</v>
      </c>
      <c r="BK397" s="170">
        <f>SUM(BK398:BK399)</f>
        <v>0</v>
      </c>
    </row>
    <row r="398" spans="1:65" s="2" customFormat="1" ht="21.75" customHeight="1">
      <c r="A398" s="34"/>
      <c r="B398" s="35"/>
      <c r="C398" s="173" t="s">
        <v>644</v>
      </c>
      <c r="D398" s="173" t="s">
        <v>146</v>
      </c>
      <c r="E398" s="174" t="s">
        <v>645</v>
      </c>
      <c r="F398" s="175" t="s">
        <v>646</v>
      </c>
      <c r="G398" s="176" t="s">
        <v>291</v>
      </c>
      <c r="H398" s="177">
        <v>1</v>
      </c>
      <c r="I398" s="178"/>
      <c r="J398" s="177">
        <f>ROUND((ROUND(I398,2))*(ROUND(H398,2)),2)</f>
        <v>0</v>
      </c>
      <c r="K398" s="175" t="s">
        <v>150</v>
      </c>
      <c r="L398" s="39"/>
      <c r="M398" s="179" t="s">
        <v>18</v>
      </c>
      <c r="N398" s="180" t="s">
        <v>45</v>
      </c>
      <c r="O398" s="64"/>
      <c r="P398" s="181">
        <f>O398*H398</f>
        <v>0</v>
      </c>
      <c r="Q398" s="181">
        <v>0</v>
      </c>
      <c r="R398" s="181">
        <f>Q398*H398</f>
        <v>0</v>
      </c>
      <c r="S398" s="181">
        <v>0</v>
      </c>
      <c r="T398" s="182">
        <f>S398*H398</f>
        <v>0</v>
      </c>
      <c r="U398" s="34"/>
      <c r="V398" s="34"/>
      <c r="W398" s="34"/>
      <c r="X398" s="34"/>
      <c r="Y398" s="34"/>
      <c r="Z398" s="34"/>
      <c r="AA398" s="34"/>
      <c r="AB398" s="34"/>
      <c r="AC398" s="34"/>
      <c r="AD398" s="34"/>
      <c r="AE398" s="34"/>
      <c r="AR398" s="183" t="s">
        <v>647</v>
      </c>
      <c r="AT398" s="183" t="s">
        <v>146</v>
      </c>
      <c r="AU398" s="183" t="s">
        <v>84</v>
      </c>
      <c r="AY398" s="17" t="s">
        <v>143</v>
      </c>
      <c r="BE398" s="184">
        <f>IF(N398="základní",J398,0)</f>
        <v>0</v>
      </c>
      <c r="BF398" s="184">
        <f>IF(N398="snížená",J398,0)</f>
        <v>0</v>
      </c>
      <c r="BG398" s="184">
        <f>IF(N398="zákl. přenesená",J398,0)</f>
        <v>0</v>
      </c>
      <c r="BH398" s="184">
        <f>IF(N398="sníž. přenesená",J398,0)</f>
        <v>0</v>
      </c>
      <c r="BI398" s="184">
        <f>IF(N398="nulová",J398,0)</f>
        <v>0</v>
      </c>
      <c r="BJ398" s="17" t="s">
        <v>82</v>
      </c>
      <c r="BK398" s="184">
        <f>ROUND((ROUND(I398,2))*(ROUND(H398,2)),2)</f>
        <v>0</v>
      </c>
      <c r="BL398" s="17" t="s">
        <v>647</v>
      </c>
      <c r="BM398" s="183" t="s">
        <v>648</v>
      </c>
    </row>
    <row r="399" spans="1:65" s="2" customFormat="1">
      <c r="A399" s="34"/>
      <c r="B399" s="35"/>
      <c r="C399" s="36"/>
      <c r="D399" s="185" t="s">
        <v>153</v>
      </c>
      <c r="E399" s="36"/>
      <c r="F399" s="186" t="s">
        <v>649</v>
      </c>
      <c r="G399" s="36"/>
      <c r="H399" s="36"/>
      <c r="I399" s="187"/>
      <c r="J399" s="36"/>
      <c r="K399" s="36"/>
      <c r="L399" s="39"/>
      <c r="M399" s="188"/>
      <c r="N399" s="189"/>
      <c r="O399" s="64"/>
      <c r="P399" s="64"/>
      <c r="Q399" s="64"/>
      <c r="R399" s="64"/>
      <c r="S399" s="64"/>
      <c r="T399" s="65"/>
      <c r="U399" s="34"/>
      <c r="V399" s="34"/>
      <c r="W399" s="34"/>
      <c r="X399" s="34"/>
      <c r="Y399" s="34"/>
      <c r="Z399" s="34"/>
      <c r="AA399" s="34"/>
      <c r="AB399" s="34"/>
      <c r="AC399" s="34"/>
      <c r="AD399" s="34"/>
      <c r="AE399" s="34"/>
      <c r="AT399" s="17" t="s">
        <v>153</v>
      </c>
      <c r="AU399" s="17" t="s">
        <v>84</v>
      </c>
    </row>
    <row r="400" spans="1:65" s="12" customFormat="1" ht="22.9" customHeight="1">
      <c r="B400" s="157"/>
      <c r="C400" s="158"/>
      <c r="D400" s="159" t="s">
        <v>73</v>
      </c>
      <c r="E400" s="171" t="s">
        <v>650</v>
      </c>
      <c r="F400" s="171" t="s">
        <v>651</v>
      </c>
      <c r="G400" s="158"/>
      <c r="H400" s="158"/>
      <c r="I400" s="161"/>
      <c r="J400" s="172">
        <f>BK400</f>
        <v>0</v>
      </c>
      <c r="K400" s="158"/>
      <c r="L400" s="163"/>
      <c r="M400" s="164"/>
      <c r="N400" s="165"/>
      <c r="O400" s="165"/>
      <c r="P400" s="166">
        <f>SUM(P401:P403)</f>
        <v>0</v>
      </c>
      <c r="Q400" s="165"/>
      <c r="R400" s="166">
        <f>SUM(R401:R403)</f>
        <v>0</v>
      </c>
      <c r="S400" s="165"/>
      <c r="T400" s="167">
        <f>SUM(T401:T403)</f>
        <v>0</v>
      </c>
      <c r="AR400" s="168" t="s">
        <v>177</v>
      </c>
      <c r="AT400" s="169" t="s">
        <v>73</v>
      </c>
      <c r="AU400" s="169" t="s">
        <v>82</v>
      </c>
      <c r="AY400" s="168" t="s">
        <v>143</v>
      </c>
      <c r="BK400" s="170">
        <f>SUM(BK401:BK403)</f>
        <v>0</v>
      </c>
    </row>
    <row r="401" spans="1:65" s="2" customFormat="1" ht="16.5" customHeight="1">
      <c r="A401" s="34"/>
      <c r="B401" s="35"/>
      <c r="C401" s="173" t="s">
        <v>652</v>
      </c>
      <c r="D401" s="173" t="s">
        <v>146</v>
      </c>
      <c r="E401" s="174" t="s">
        <v>653</v>
      </c>
      <c r="F401" s="175" t="s">
        <v>651</v>
      </c>
      <c r="G401" s="176" t="s">
        <v>291</v>
      </c>
      <c r="H401" s="177">
        <v>1</v>
      </c>
      <c r="I401" s="178"/>
      <c r="J401" s="177">
        <f>ROUND((ROUND(I401,2))*(ROUND(H401,2)),2)</f>
        <v>0</v>
      </c>
      <c r="K401" s="175" t="s">
        <v>150</v>
      </c>
      <c r="L401" s="39"/>
      <c r="M401" s="179" t="s">
        <v>18</v>
      </c>
      <c r="N401" s="180" t="s">
        <v>45</v>
      </c>
      <c r="O401" s="64"/>
      <c r="P401" s="181">
        <f>O401*H401</f>
        <v>0</v>
      </c>
      <c r="Q401" s="181">
        <v>0</v>
      </c>
      <c r="R401" s="181">
        <f>Q401*H401</f>
        <v>0</v>
      </c>
      <c r="S401" s="181">
        <v>0</v>
      </c>
      <c r="T401" s="182">
        <f>S401*H401</f>
        <v>0</v>
      </c>
      <c r="U401" s="34"/>
      <c r="V401" s="34"/>
      <c r="W401" s="34"/>
      <c r="X401" s="34"/>
      <c r="Y401" s="34"/>
      <c r="Z401" s="34"/>
      <c r="AA401" s="34"/>
      <c r="AB401" s="34"/>
      <c r="AC401" s="34"/>
      <c r="AD401" s="34"/>
      <c r="AE401" s="34"/>
      <c r="AR401" s="183" t="s">
        <v>647</v>
      </c>
      <c r="AT401" s="183" t="s">
        <v>146</v>
      </c>
      <c r="AU401" s="183" t="s">
        <v>84</v>
      </c>
      <c r="AY401" s="17" t="s">
        <v>143</v>
      </c>
      <c r="BE401" s="184">
        <f>IF(N401="základní",J401,0)</f>
        <v>0</v>
      </c>
      <c r="BF401" s="184">
        <f>IF(N401="snížená",J401,0)</f>
        <v>0</v>
      </c>
      <c r="BG401" s="184">
        <f>IF(N401="zákl. přenesená",J401,0)</f>
        <v>0</v>
      </c>
      <c r="BH401" s="184">
        <f>IF(N401="sníž. přenesená",J401,0)</f>
        <v>0</v>
      </c>
      <c r="BI401" s="184">
        <f>IF(N401="nulová",J401,0)</f>
        <v>0</v>
      </c>
      <c r="BJ401" s="17" t="s">
        <v>82</v>
      </c>
      <c r="BK401" s="184">
        <f>ROUND((ROUND(I401,2))*(ROUND(H401,2)),2)</f>
        <v>0</v>
      </c>
      <c r="BL401" s="17" t="s">
        <v>647</v>
      </c>
      <c r="BM401" s="183" t="s">
        <v>654</v>
      </c>
    </row>
    <row r="402" spans="1:65" s="2" customFormat="1">
      <c r="A402" s="34"/>
      <c r="B402" s="35"/>
      <c r="C402" s="36"/>
      <c r="D402" s="185" t="s">
        <v>153</v>
      </c>
      <c r="E402" s="36"/>
      <c r="F402" s="186" t="s">
        <v>655</v>
      </c>
      <c r="G402" s="36"/>
      <c r="H402" s="36"/>
      <c r="I402" s="187"/>
      <c r="J402" s="36"/>
      <c r="K402" s="36"/>
      <c r="L402" s="39"/>
      <c r="M402" s="188"/>
      <c r="N402" s="189"/>
      <c r="O402" s="64"/>
      <c r="P402" s="64"/>
      <c r="Q402" s="64"/>
      <c r="R402" s="64"/>
      <c r="S402" s="64"/>
      <c r="T402" s="65"/>
      <c r="U402" s="34"/>
      <c r="V402" s="34"/>
      <c r="W402" s="34"/>
      <c r="X402" s="34"/>
      <c r="Y402" s="34"/>
      <c r="Z402" s="34"/>
      <c r="AA402" s="34"/>
      <c r="AB402" s="34"/>
      <c r="AC402" s="34"/>
      <c r="AD402" s="34"/>
      <c r="AE402" s="34"/>
      <c r="AT402" s="17" t="s">
        <v>153</v>
      </c>
      <c r="AU402" s="17" t="s">
        <v>84</v>
      </c>
    </row>
    <row r="403" spans="1:65" s="2" customFormat="1" ht="87.75">
      <c r="A403" s="34"/>
      <c r="B403" s="35"/>
      <c r="C403" s="36"/>
      <c r="D403" s="201" t="s">
        <v>529</v>
      </c>
      <c r="E403" s="36"/>
      <c r="F403" s="233" t="s">
        <v>656</v>
      </c>
      <c r="G403" s="36"/>
      <c r="H403" s="36"/>
      <c r="I403" s="187"/>
      <c r="J403" s="36"/>
      <c r="K403" s="36"/>
      <c r="L403" s="39"/>
      <c r="M403" s="188"/>
      <c r="N403" s="189"/>
      <c r="O403" s="64"/>
      <c r="P403" s="64"/>
      <c r="Q403" s="64"/>
      <c r="R403" s="64"/>
      <c r="S403" s="64"/>
      <c r="T403" s="65"/>
      <c r="U403" s="34"/>
      <c r="V403" s="34"/>
      <c r="W403" s="34"/>
      <c r="X403" s="34"/>
      <c r="Y403" s="34"/>
      <c r="Z403" s="34"/>
      <c r="AA403" s="34"/>
      <c r="AB403" s="34"/>
      <c r="AC403" s="34"/>
      <c r="AD403" s="34"/>
      <c r="AE403" s="34"/>
      <c r="AT403" s="17" t="s">
        <v>529</v>
      </c>
      <c r="AU403" s="17" t="s">
        <v>84</v>
      </c>
    </row>
    <row r="404" spans="1:65" s="12" customFormat="1" ht="22.9" customHeight="1">
      <c r="B404" s="157"/>
      <c r="C404" s="158"/>
      <c r="D404" s="159" t="s">
        <v>73</v>
      </c>
      <c r="E404" s="171" t="s">
        <v>657</v>
      </c>
      <c r="F404" s="171" t="s">
        <v>658</v>
      </c>
      <c r="G404" s="158"/>
      <c r="H404" s="158"/>
      <c r="I404" s="161"/>
      <c r="J404" s="172">
        <f>BK404</f>
        <v>0</v>
      </c>
      <c r="K404" s="158"/>
      <c r="L404" s="163"/>
      <c r="M404" s="164"/>
      <c r="N404" s="165"/>
      <c r="O404" s="165"/>
      <c r="P404" s="166">
        <f>SUM(P405:P406)</f>
        <v>0</v>
      </c>
      <c r="Q404" s="165"/>
      <c r="R404" s="166">
        <f>SUM(R405:R406)</f>
        <v>0</v>
      </c>
      <c r="S404" s="165"/>
      <c r="T404" s="167">
        <f>SUM(T405:T406)</f>
        <v>0</v>
      </c>
      <c r="AR404" s="168" t="s">
        <v>177</v>
      </c>
      <c r="AT404" s="169" t="s">
        <v>73</v>
      </c>
      <c r="AU404" s="169" t="s">
        <v>82</v>
      </c>
      <c r="AY404" s="168" t="s">
        <v>143</v>
      </c>
      <c r="BK404" s="170">
        <f>SUM(BK405:BK406)</f>
        <v>0</v>
      </c>
    </row>
    <row r="405" spans="1:65" s="2" customFormat="1" ht="16.5" customHeight="1">
      <c r="A405" s="34"/>
      <c r="B405" s="35"/>
      <c r="C405" s="173" t="s">
        <v>659</v>
      </c>
      <c r="D405" s="173" t="s">
        <v>146</v>
      </c>
      <c r="E405" s="174" t="s">
        <v>660</v>
      </c>
      <c r="F405" s="175" t="s">
        <v>661</v>
      </c>
      <c r="G405" s="176" t="s">
        <v>291</v>
      </c>
      <c r="H405" s="177">
        <v>1</v>
      </c>
      <c r="I405" s="178"/>
      <c r="J405" s="177">
        <f>ROUND((ROUND(I405,2))*(ROUND(H405,2)),2)</f>
        <v>0</v>
      </c>
      <c r="K405" s="175" t="s">
        <v>150</v>
      </c>
      <c r="L405" s="39"/>
      <c r="M405" s="179" t="s">
        <v>18</v>
      </c>
      <c r="N405" s="180" t="s">
        <v>45</v>
      </c>
      <c r="O405" s="64"/>
      <c r="P405" s="181">
        <f>O405*H405</f>
        <v>0</v>
      </c>
      <c r="Q405" s="181">
        <v>0</v>
      </c>
      <c r="R405" s="181">
        <f>Q405*H405</f>
        <v>0</v>
      </c>
      <c r="S405" s="181">
        <v>0</v>
      </c>
      <c r="T405" s="182">
        <f>S405*H405</f>
        <v>0</v>
      </c>
      <c r="U405" s="34"/>
      <c r="V405" s="34"/>
      <c r="W405" s="34"/>
      <c r="X405" s="34"/>
      <c r="Y405" s="34"/>
      <c r="Z405" s="34"/>
      <c r="AA405" s="34"/>
      <c r="AB405" s="34"/>
      <c r="AC405" s="34"/>
      <c r="AD405" s="34"/>
      <c r="AE405" s="34"/>
      <c r="AR405" s="183" t="s">
        <v>647</v>
      </c>
      <c r="AT405" s="183" t="s">
        <v>146</v>
      </c>
      <c r="AU405" s="183" t="s">
        <v>84</v>
      </c>
      <c r="AY405" s="17" t="s">
        <v>143</v>
      </c>
      <c r="BE405" s="184">
        <f>IF(N405="základní",J405,0)</f>
        <v>0</v>
      </c>
      <c r="BF405" s="184">
        <f>IF(N405="snížená",J405,0)</f>
        <v>0</v>
      </c>
      <c r="BG405" s="184">
        <f>IF(N405="zákl. přenesená",J405,0)</f>
        <v>0</v>
      </c>
      <c r="BH405" s="184">
        <f>IF(N405="sníž. přenesená",J405,0)</f>
        <v>0</v>
      </c>
      <c r="BI405" s="184">
        <f>IF(N405="nulová",J405,0)</f>
        <v>0</v>
      </c>
      <c r="BJ405" s="17" t="s">
        <v>82</v>
      </c>
      <c r="BK405" s="184">
        <f>ROUND((ROUND(I405,2))*(ROUND(H405,2)),2)</f>
        <v>0</v>
      </c>
      <c r="BL405" s="17" t="s">
        <v>647</v>
      </c>
      <c r="BM405" s="183" t="s">
        <v>662</v>
      </c>
    </row>
    <row r="406" spans="1:65" s="2" customFormat="1">
      <c r="A406" s="34"/>
      <c r="B406" s="35"/>
      <c r="C406" s="36"/>
      <c r="D406" s="185" t="s">
        <v>153</v>
      </c>
      <c r="E406" s="36"/>
      <c r="F406" s="186" t="s">
        <v>663</v>
      </c>
      <c r="G406" s="36"/>
      <c r="H406" s="36"/>
      <c r="I406" s="187"/>
      <c r="J406" s="36"/>
      <c r="K406" s="36"/>
      <c r="L406" s="39"/>
      <c r="M406" s="188"/>
      <c r="N406" s="189"/>
      <c r="O406" s="64"/>
      <c r="P406" s="64"/>
      <c r="Q406" s="64"/>
      <c r="R406" s="64"/>
      <c r="S406" s="64"/>
      <c r="T406" s="65"/>
      <c r="U406" s="34"/>
      <c r="V406" s="34"/>
      <c r="W406" s="34"/>
      <c r="X406" s="34"/>
      <c r="Y406" s="34"/>
      <c r="Z406" s="34"/>
      <c r="AA406" s="34"/>
      <c r="AB406" s="34"/>
      <c r="AC406" s="34"/>
      <c r="AD406" s="34"/>
      <c r="AE406" s="34"/>
      <c r="AT406" s="17" t="s">
        <v>153</v>
      </c>
      <c r="AU406" s="17" t="s">
        <v>84</v>
      </c>
    </row>
    <row r="407" spans="1:65" s="12" customFormat="1" ht="22.9" customHeight="1">
      <c r="B407" s="157"/>
      <c r="C407" s="158"/>
      <c r="D407" s="159" t="s">
        <v>73</v>
      </c>
      <c r="E407" s="171" t="s">
        <v>664</v>
      </c>
      <c r="F407" s="171" t="s">
        <v>665</v>
      </c>
      <c r="G407" s="158"/>
      <c r="H407" s="158"/>
      <c r="I407" s="161"/>
      <c r="J407" s="172">
        <f>BK407</f>
        <v>0</v>
      </c>
      <c r="K407" s="158"/>
      <c r="L407" s="163"/>
      <c r="M407" s="164"/>
      <c r="N407" s="165"/>
      <c r="O407" s="165"/>
      <c r="P407" s="166">
        <f>SUM(P408:P410)</f>
        <v>0</v>
      </c>
      <c r="Q407" s="165"/>
      <c r="R407" s="166">
        <f>SUM(R408:R410)</f>
        <v>0</v>
      </c>
      <c r="S407" s="165"/>
      <c r="T407" s="167">
        <f>SUM(T408:T410)</f>
        <v>0</v>
      </c>
      <c r="AR407" s="168" t="s">
        <v>177</v>
      </c>
      <c r="AT407" s="169" t="s">
        <v>73</v>
      </c>
      <c r="AU407" s="169" t="s">
        <v>82</v>
      </c>
      <c r="AY407" s="168" t="s">
        <v>143</v>
      </c>
      <c r="BK407" s="170">
        <f>SUM(BK408:BK410)</f>
        <v>0</v>
      </c>
    </row>
    <row r="408" spans="1:65" s="2" customFormat="1" ht="16.5" customHeight="1">
      <c r="A408" s="34"/>
      <c r="B408" s="35"/>
      <c r="C408" s="173" t="s">
        <v>666</v>
      </c>
      <c r="D408" s="173" t="s">
        <v>146</v>
      </c>
      <c r="E408" s="174" t="s">
        <v>667</v>
      </c>
      <c r="F408" s="175" t="s">
        <v>665</v>
      </c>
      <c r="G408" s="176" t="s">
        <v>291</v>
      </c>
      <c r="H408" s="177">
        <v>1</v>
      </c>
      <c r="I408" s="178"/>
      <c r="J408" s="177">
        <f>ROUND((ROUND(I408,2))*(ROUND(H408,2)),2)</f>
        <v>0</v>
      </c>
      <c r="K408" s="175" t="s">
        <v>150</v>
      </c>
      <c r="L408" s="39"/>
      <c r="M408" s="179" t="s">
        <v>18</v>
      </c>
      <c r="N408" s="180" t="s">
        <v>45</v>
      </c>
      <c r="O408" s="64"/>
      <c r="P408" s="181">
        <f>O408*H408</f>
        <v>0</v>
      </c>
      <c r="Q408" s="181">
        <v>0</v>
      </c>
      <c r="R408" s="181">
        <f>Q408*H408</f>
        <v>0</v>
      </c>
      <c r="S408" s="181">
        <v>0</v>
      </c>
      <c r="T408" s="182">
        <f>S408*H408</f>
        <v>0</v>
      </c>
      <c r="U408" s="34"/>
      <c r="V408" s="34"/>
      <c r="W408" s="34"/>
      <c r="X408" s="34"/>
      <c r="Y408" s="34"/>
      <c r="Z408" s="34"/>
      <c r="AA408" s="34"/>
      <c r="AB408" s="34"/>
      <c r="AC408" s="34"/>
      <c r="AD408" s="34"/>
      <c r="AE408" s="34"/>
      <c r="AR408" s="183" t="s">
        <v>647</v>
      </c>
      <c r="AT408" s="183" t="s">
        <v>146</v>
      </c>
      <c r="AU408" s="183" t="s">
        <v>84</v>
      </c>
      <c r="AY408" s="17" t="s">
        <v>143</v>
      </c>
      <c r="BE408" s="184">
        <f>IF(N408="základní",J408,0)</f>
        <v>0</v>
      </c>
      <c r="BF408" s="184">
        <f>IF(N408="snížená",J408,0)</f>
        <v>0</v>
      </c>
      <c r="BG408" s="184">
        <f>IF(N408="zákl. přenesená",J408,0)</f>
        <v>0</v>
      </c>
      <c r="BH408" s="184">
        <f>IF(N408="sníž. přenesená",J408,0)</f>
        <v>0</v>
      </c>
      <c r="BI408" s="184">
        <f>IF(N408="nulová",J408,0)</f>
        <v>0</v>
      </c>
      <c r="BJ408" s="17" t="s">
        <v>82</v>
      </c>
      <c r="BK408" s="184">
        <f>ROUND((ROUND(I408,2))*(ROUND(H408,2)),2)</f>
        <v>0</v>
      </c>
      <c r="BL408" s="17" t="s">
        <v>647</v>
      </c>
      <c r="BM408" s="183" t="s">
        <v>668</v>
      </c>
    </row>
    <row r="409" spans="1:65" s="2" customFormat="1">
      <c r="A409" s="34"/>
      <c r="B409" s="35"/>
      <c r="C409" s="36"/>
      <c r="D409" s="185" t="s">
        <v>153</v>
      </c>
      <c r="E409" s="36"/>
      <c r="F409" s="186" t="s">
        <v>669</v>
      </c>
      <c r="G409" s="36"/>
      <c r="H409" s="36"/>
      <c r="I409" s="187"/>
      <c r="J409" s="36"/>
      <c r="K409" s="36"/>
      <c r="L409" s="39"/>
      <c r="M409" s="188"/>
      <c r="N409" s="189"/>
      <c r="O409" s="64"/>
      <c r="P409" s="64"/>
      <c r="Q409" s="64"/>
      <c r="R409" s="64"/>
      <c r="S409" s="64"/>
      <c r="T409" s="65"/>
      <c r="U409" s="34"/>
      <c r="V409" s="34"/>
      <c r="W409" s="34"/>
      <c r="X409" s="34"/>
      <c r="Y409" s="34"/>
      <c r="Z409" s="34"/>
      <c r="AA409" s="34"/>
      <c r="AB409" s="34"/>
      <c r="AC409" s="34"/>
      <c r="AD409" s="34"/>
      <c r="AE409" s="34"/>
      <c r="AT409" s="17" t="s">
        <v>153</v>
      </c>
      <c r="AU409" s="17" t="s">
        <v>84</v>
      </c>
    </row>
    <row r="410" spans="1:65" s="2" customFormat="1" ht="97.5">
      <c r="A410" s="34"/>
      <c r="B410" s="35"/>
      <c r="C410" s="36"/>
      <c r="D410" s="201" t="s">
        <v>529</v>
      </c>
      <c r="E410" s="36"/>
      <c r="F410" s="233" t="s">
        <v>670</v>
      </c>
      <c r="G410" s="36"/>
      <c r="H410" s="36"/>
      <c r="I410" s="187"/>
      <c r="J410" s="36"/>
      <c r="K410" s="36"/>
      <c r="L410" s="39"/>
      <c r="M410" s="188"/>
      <c r="N410" s="189"/>
      <c r="O410" s="64"/>
      <c r="P410" s="64"/>
      <c r="Q410" s="64"/>
      <c r="R410" s="64"/>
      <c r="S410" s="64"/>
      <c r="T410" s="65"/>
      <c r="U410" s="34"/>
      <c r="V410" s="34"/>
      <c r="W410" s="34"/>
      <c r="X410" s="34"/>
      <c r="Y410" s="34"/>
      <c r="Z410" s="34"/>
      <c r="AA410" s="34"/>
      <c r="AB410" s="34"/>
      <c r="AC410" s="34"/>
      <c r="AD410" s="34"/>
      <c r="AE410" s="34"/>
      <c r="AT410" s="17" t="s">
        <v>529</v>
      </c>
      <c r="AU410" s="17" t="s">
        <v>84</v>
      </c>
    </row>
    <row r="411" spans="1:65" s="12" customFormat="1" ht="22.9" customHeight="1">
      <c r="B411" s="157"/>
      <c r="C411" s="158"/>
      <c r="D411" s="159" t="s">
        <v>73</v>
      </c>
      <c r="E411" s="171" t="s">
        <v>671</v>
      </c>
      <c r="F411" s="171" t="s">
        <v>672</v>
      </c>
      <c r="G411" s="158"/>
      <c r="H411" s="158"/>
      <c r="I411" s="161"/>
      <c r="J411" s="172">
        <f>BK411</f>
        <v>0</v>
      </c>
      <c r="K411" s="158"/>
      <c r="L411" s="163"/>
      <c r="M411" s="164"/>
      <c r="N411" s="165"/>
      <c r="O411" s="165"/>
      <c r="P411" s="166">
        <f>SUM(P412:P425)</f>
        <v>0</v>
      </c>
      <c r="Q411" s="165"/>
      <c r="R411" s="166">
        <f>SUM(R412:R425)</f>
        <v>0</v>
      </c>
      <c r="S411" s="165"/>
      <c r="T411" s="167">
        <f>SUM(T412:T425)</f>
        <v>0</v>
      </c>
      <c r="AR411" s="168" t="s">
        <v>177</v>
      </c>
      <c r="AT411" s="169" t="s">
        <v>73</v>
      </c>
      <c r="AU411" s="169" t="s">
        <v>82</v>
      </c>
      <c r="AY411" s="168" t="s">
        <v>143</v>
      </c>
      <c r="BK411" s="170">
        <f>SUM(BK412:BK425)</f>
        <v>0</v>
      </c>
    </row>
    <row r="412" spans="1:65" s="2" customFormat="1" ht="33" customHeight="1">
      <c r="A412" s="34"/>
      <c r="B412" s="35"/>
      <c r="C412" s="173" t="s">
        <v>673</v>
      </c>
      <c r="D412" s="173" t="s">
        <v>146</v>
      </c>
      <c r="E412" s="174" t="s">
        <v>674</v>
      </c>
      <c r="F412" s="175" t="s">
        <v>675</v>
      </c>
      <c r="G412" s="176" t="s">
        <v>291</v>
      </c>
      <c r="H412" s="177">
        <v>1</v>
      </c>
      <c r="I412" s="178"/>
      <c r="J412" s="177">
        <f>ROUND((ROUND(I412,2))*(ROUND(H412,2)),2)</f>
        <v>0</v>
      </c>
      <c r="K412" s="175" t="s">
        <v>273</v>
      </c>
      <c r="L412" s="39"/>
      <c r="M412" s="179" t="s">
        <v>18</v>
      </c>
      <c r="N412" s="180" t="s">
        <v>45</v>
      </c>
      <c r="O412" s="64"/>
      <c r="P412" s="181">
        <f>O412*H412</f>
        <v>0</v>
      </c>
      <c r="Q412" s="181">
        <v>0</v>
      </c>
      <c r="R412" s="181">
        <f>Q412*H412</f>
        <v>0</v>
      </c>
      <c r="S412" s="181">
        <v>0</v>
      </c>
      <c r="T412" s="182">
        <f>S412*H412</f>
        <v>0</v>
      </c>
      <c r="U412" s="34"/>
      <c r="V412" s="34"/>
      <c r="W412" s="34"/>
      <c r="X412" s="34"/>
      <c r="Y412" s="34"/>
      <c r="Z412" s="34"/>
      <c r="AA412" s="34"/>
      <c r="AB412" s="34"/>
      <c r="AC412" s="34"/>
      <c r="AD412" s="34"/>
      <c r="AE412" s="34"/>
      <c r="AR412" s="183" t="s">
        <v>647</v>
      </c>
      <c r="AT412" s="183" t="s">
        <v>146</v>
      </c>
      <c r="AU412" s="183" t="s">
        <v>84</v>
      </c>
      <c r="AY412" s="17" t="s">
        <v>143</v>
      </c>
      <c r="BE412" s="184">
        <f>IF(N412="základní",J412,0)</f>
        <v>0</v>
      </c>
      <c r="BF412" s="184">
        <f>IF(N412="snížená",J412,0)</f>
        <v>0</v>
      </c>
      <c r="BG412" s="184">
        <f>IF(N412="zákl. přenesená",J412,0)</f>
        <v>0</v>
      </c>
      <c r="BH412" s="184">
        <f>IF(N412="sníž. přenesená",J412,0)</f>
        <v>0</v>
      </c>
      <c r="BI412" s="184">
        <f>IF(N412="nulová",J412,0)</f>
        <v>0</v>
      </c>
      <c r="BJ412" s="17" t="s">
        <v>82</v>
      </c>
      <c r="BK412" s="184">
        <f>ROUND((ROUND(I412,2))*(ROUND(H412,2)),2)</f>
        <v>0</v>
      </c>
      <c r="BL412" s="17" t="s">
        <v>647</v>
      </c>
      <c r="BM412" s="183" t="s">
        <v>676</v>
      </c>
    </row>
    <row r="413" spans="1:65" s="2" customFormat="1" ht="68.25">
      <c r="A413" s="34"/>
      <c r="B413" s="35"/>
      <c r="C413" s="36"/>
      <c r="D413" s="201" t="s">
        <v>529</v>
      </c>
      <c r="E413" s="36"/>
      <c r="F413" s="233" t="s">
        <v>677</v>
      </c>
      <c r="G413" s="36"/>
      <c r="H413" s="36"/>
      <c r="I413" s="187"/>
      <c r="J413" s="36"/>
      <c r="K413" s="36"/>
      <c r="L413" s="39"/>
      <c r="M413" s="188"/>
      <c r="N413" s="189"/>
      <c r="O413" s="64"/>
      <c r="P413" s="64"/>
      <c r="Q413" s="64"/>
      <c r="R413" s="64"/>
      <c r="S413" s="64"/>
      <c r="T413" s="65"/>
      <c r="U413" s="34"/>
      <c r="V413" s="34"/>
      <c r="W413" s="34"/>
      <c r="X413" s="34"/>
      <c r="Y413" s="34"/>
      <c r="Z413" s="34"/>
      <c r="AA413" s="34"/>
      <c r="AB413" s="34"/>
      <c r="AC413" s="34"/>
      <c r="AD413" s="34"/>
      <c r="AE413" s="34"/>
      <c r="AT413" s="17" t="s">
        <v>529</v>
      </c>
      <c r="AU413" s="17" t="s">
        <v>84</v>
      </c>
    </row>
    <row r="414" spans="1:65" s="2" customFormat="1" ht="16.5" customHeight="1">
      <c r="A414" s="34"/>
      <c r="B414" s="35"/>
      <c r="C414" s="173" t="s">
        <v>678</v>
      </c>
      <c r="D414" s="173" t="s">
        <v>146</v>
      </c>
      <c r="E414" s="174" t="s">
        <v>679</v>
      </c>
      <c r="F414" s="175" t="s">
        <v>680</v>
      </c>
      <c r="G414" s="176" t="s">
        <v>291</v>
      </c>
      <c r="H414" s="177">
        <v>1</v>
      </c>
      <c r="I414" s="178"/>
      <c r="J414" s="177">
        <f>ROUND((ROUND(I414,2))*(ROUND(H414,2)),2)</f>
        <v>0</v>
      </c>
      <c r="K414" s="175" t="s">
        <v>150</v>
      </c>
      <c r="L414" s="39"/>
      <c r="M414" s="179" t="s">
        <v>18</v>
      </c>
      <c r="N414" s="180" t="s">
        <v>45</v>
      </c>
      <c r="O414" s="64"/>
      <c r="P414" s="181">
        <f>O414*H414</f>
        <v>0</v>
      </c>
      <c r="Q414" s="181">
        <v>0</v>
      </c>
      <c r="R414" s="181">
        <f>Q414*H414</f>
        <v>0</v>
      </c>
      <c r="S414" s="181">
        <v>0</v>
      </c>
      <c r="T414" s="182">
        <f>S414*H414</f>
        <v>0</v>
      </c>
      <c r="U414" s="34"/>
      <c r="V414" s="34"/>
      <c r="W414" s="34"/>
      <c r="X414" s="34"/>
      <c r="Y414" s="34"/>
      <c r="Z414" s="34"/>
      <c r="AA414" s="34"/>
      <c r="AB414" s="34"/>
      <c r="AC414" s="34"/>
      <c r="AD414" s="34"/>
      <c r="AE414" s="34"/>
      <c r="AR414" s="183" t="s">
        <v>647</v>
      </c>
      <c r="AT414" s="183" t="s">
        <v>146</v>
      </c>
      <c r="AU414" s="183" t="s">
        <v>84</v>
      </c>
      <c r="AY414" s="17" t="s">
        <v>143</v>
      </c>
      <c r="BE414" s="184">
        <f>IF(N414="základní",J414,0)</f>
        <v>0</v>
      </c>
      <c r="BF414" s="184">
        <f>IF(N414="snížená",J414,0)</f>
        <v>0</v>
      </c>
      <c r="BG414" s="184">
        <f>IF(N414="zákl. přenesená",J414,0)</f>
        <v>0</v>
      </c>
      <c r="BH414" s="184">
        <f>IF(N414="sníž. přenesená",J414,0)</f>
        <v>0</v>
      </c>
      <c r="BI414" s="184">
        <f>IF(N414="nulová",J414,0)</f>
        <v>0</v>
      </c>
      <c r="BJ414" s="17" t="s">
        <v>82</v>
      </c>
      <c r="BK414" s="184">
        <f>ROUND((ROUND(I414,2))*(ROUND(H414,2)),2)</f>
        <v>0</v>
      </c>
      <c r="BL414" s="17" t="s">
        <v>647</v>
      </c>
      <c r="BM414" s="183" t="s">
        <v>681</v>
      </c>
    </row>
    <row r="415" spans="1:65" s="2" customFormat="1">
      <c r="A415" s="34"/>
      <c r="B415" s="35"/>
      <c r="C415" s="36"/>
      <c r="D415" s="185" t="s">
        <v>153</v>
      </c>
      <c r="E415" s="36"/>
      <c r="F415" s="186" t="s">
        <v>682</v>
      </c>
      <c r="G415" s="36"/>
      <c r="H415" s="36"/>
      <c r="I415" s="187"/>
      <c r="J415" s="36"/>
      <c r="K415" s="36"/>
      <c r="L415" s="39"/>
      <c r="M415" s="188"/>
      <c r="N415" s="189"/>
      <c r="O415" s="64"/>
      <c r="P415" s="64"/>
      <c r="Q415" s="64"/>
      <c r="R415" s="64"/>
      <c r="S415" s="64"/>
      <c r="T415" s="65"/>
      <c r="U415" s="34"/>
      <c r="V415" s="34"/>
      <c r="W415" s="34"/>
      <c r="X415" s="34"/>
      <c r="Y415" s="34"/>
      <c r="Z415" s="34"/>
      <c r="AA415" s="34"/>
      <c r="AB415" s="34"/>
      <c r="AC415" s="34"/>
      <c r="AD415" s="34"/>
      <c r="AE415" s="34"/>
      <c r="AT415" s="17" t="s">
        <v>153</v>
      </c>
      <c r="AU415" s="17" t="s">
        <v>84</v>
      </c>
    </row>
    <row r="416" spans="1:65" s="2" customFormat="1" ht="29.25">
      <c r="A416" s="34"/>
      <c r="B416" s="35"/>
      <c r="C416" s="36"/>
      <c r="D416" s="201" t="s">
        <v>529</v>
      </c>
      <c r="E416" s="36"/>
      <c r="F416" s="233" t="s">
        <v>683</v>
      </c>
      <c r="G416" s="36"/>
      <c r="H416" s="36"/>
      <c r="I416" s="187"/>
      <c r="J416" s="36"/>
      <c r="K416" s="36"/>
      <c r="L416" s="39"/>
      <c r="M416" s="188"/>
      <c r="N416" s="189"/>
      <c r="O416" s="64"/>
      <c r="P416" s="64"/>
      <c r="Q416" s="64"/>
      <c r="R416" s="64"/>
      <c r="S416" s="64"/>
      <c r="T416" s="65"/>
      <c r="U416" s="34"/>
      <c r="V416" s="34"/>
      <c r="W416" s="34"/>
      <c r="X416" s="34"/>
      <c r="Y416" s="34"/>
      <c r="Z416" s="34"/>
      <c r="AA416" s="34"/>
      <c r="AB416" s="34"/>
      <c r="AC416" s="34"/>
      <c r="AD416" s="34"/>
      <c r="AE416" s="34"/>
      <c r="AT416" s="17" t="s">
        <v>529</v>
      </c>
      <c r="AU416" s="17" t="s">
        <v>84</v>
      </c>
    </row>
    <row r="417" spans="1:65" s="2" customFormat="1" ht="24.2" customHeight="1">
      <c r="A417" s="34"/>
      <c r="B417" s="35"/>
      <c r="C417" s="173" t="s">
        <v>684</v>
      </c>
      <c r="D417" s="173" t="s">
        <v>146</v>
      </c>
      <c r="E417" s="174" t="s">
        <v>685</v>
      </c>
      <c r="F417" s="175" t="s">
        <v>686</v>
      </c>
      <c r="G417" s="176" t="s">
        <v>291</v>
      </c>
      <c r="H417" s="177">
        <v>1</v>
      </c>
      <c r="I417" s="178"/>
      <c r="J417" s="177">
        <f>ROUND((ROUND(I417,2))*(ROUND(H417,2)),2)</f>
        <v>0</v>
      </c>
      <c r="K417" s="175" t="s">
        <v>150</v>
      </c>
      <c r="L417" s="39"/>
      <c r="M417" s="179" t="s">
        <v>18</v>
      </c>
      <c r="N417" s="180" t="s">
        <v>45</v>
      </c>
      <c r="O417" s="64"/>
      <c r="P417" s="181">
        <f>O417*H417</f>
        <v>0</v>
      </c>
      <c r="Q417" s="181">
        <v>0</v>
      </c>
      <c r="R417" s="181">
        <f>Q417*H417</f>
        <v>0</v>
      </c>
      <c r="S417" s="181">
        <v>0</v>
      </c>
      <c r="T417" s="182">
        <f>S417*H417</f>
        <v>0</v>
      </c>
      <c r="U417" s="34"/>
      <c r="V417" s="34"/>
      <c r="W417" s="34"/>
      <c r="X417" s="34"/>
      <c r="Y417" s="34"/>
      <c r="Z417" s="34"/>
      <c r="AA417" s="34"/>
      <c r="AB417" s="34"/>
      <c r="AC417" s="34"/>
      <c r="AD417" s="34"/>
      <c r="AE417" s="34"/>
      <c r="AR417" s="183" t="s">
        <v>647</v>
      </c>
      <c r="AT417" s="183" t="s">
        <v>146</v>
      </c>
      <c r="AU417" s="183" t="s">
        <v>84</v>
      </c>
      <c r="AY417" s="17" t="s">
        <v>143</v>
      </c>
      <c r="BE417" s="184">
        <f>IF(N417="základní",J417,0)</f>
        <v>0</v>
      </c>
      <c r="BF417" s="184">
        <f>IF(N417="snížená",J417,0)</f>
        <v>0</v>
      </c>
      <c r="BG417" s="184">
        <f>IF(N417="zákl. přenesená",J417,0)</f>
        <v>0</v>
      </c>
      <c r="BH417" s="184">
        <f>IF(N417="sníž. přenesená",J417,0)</f>
        <v>0</v>
      </c>
      <c r="BI417" s="184">
        <f>IF(N417="nulová",J417,0)</f>
        <v>0</v>
      </c>
      <c r="BJ417" s="17" t="s">
        <v>82</v>
      </c>
      <c r="BK417" s="184">
        <f>ROUND((ROUND(I417,2))*(ROUND(H417,2)),2)</f>
        <v>0</v>
      </c>
      <c r="BL417" s="17" t="s">
        <v>647</v>
      </c>
      <c r="BM417" s="183" t="s">
        <v>687</v>
      </c>
    </row>
    <row r="418" spans="1:65" s="2" customFormat="1">
      <c r="A418" s="34"/>
      <c r="B418" s="35"/>
      <c r="C418" s="36"/>
      <c r="D418" s="185" t="s">
        <v>153</v>
      </c>
      <c r="E418" s="36"/>
      <c r="F418" s="186" t="s">
        <v>688</v>
      </c>
      <c r="G418" s="36"/>
      <c r="H418" s="36"/>
      <c r="I418" s="187"/>
      <c r="J418" s="36"/>
      <c r="K418" s="36"/>
      <c r="L418" s="39"/>
      <c r="M418" s="188"/>
      <c r="N418" s="189"/>
      <c r="O418" s="64"/>
      <c r="P418" s="64"/>
      <c r="Q418" s="64"/>
      <c r="R418" s="64"/>
      <c r="S418" s="64"/>
      <c r="T418" s="65"/>
      <c r="U418" s="34"/>
      <c r="V418" s="34"/>
      <c r="W418" s="34"/>
      <c r="X418" s="34"/>
      <c r="Y418" s="34"/>
      <c r="Z418" s="34"/>
      <c r="AA418" s="34"/>
      <c r="AB418" s="34"/>
      <c r="AC418" s="34"/>
      <c r="AD418" s="34"/>
      <c r="AE418" s="34"/>
      <c r="AT418" s="17" t="s">
        <v>153</v>
      </c>
      <c r="AU418" s="17" t="s">
        <v>84</v>
      </c>
    </row>
    <row r="419" spans="1:65" s="2" customFormat="1" ht="39">
      <c r="A419" s="34"/>
      <c r="B419" s="35"/>
      <c r="C419" s="36"/>
      <c r="D419" s="201" t="s">
        <v>529</v>
      </c>
      <c r="E419" s="36"/>
      <c r="F419" s="233" t="s">
        <v>689</v>
      </c>
      <c r="G419" s="36"/>
      <c r="H419" s="36"/>
      <c r="I419" s="187"/>
      <c r="J419" s="36"/>
      <c r="K419" s="36"/>
      <c r="L419" s="39"/>
      <c r="M419" s="188"/>
      <c r="N419" s="189"/>
      <c r="O419" s="64"/>
      <c r="P419" s="64"/>
      <c r="Q419" s="64"/>
      <c r="R419" s="64"/>
      <c r="S419" s="64"/>
      <c r="T419" s="65"/>
      <c r="U419" s="34"/>
      <c r="V419" s="34"/>
      <c r="W419" s="34"/>
      <c r="X419" s="34"/>
      <c r="Y419" s="34"/>
      <c r="Z419" s="34"/>
      <c r="AA419" s="34"/>
      <c r="AB419" s="34"/>
      <c r="AC419" s="34"/>
      <c r="AD419" s="34"/>
      <c r="AE419" s="34"/>
      <c r="AT419" s="17" t="s">
        <v>529</v>
      </c>
      <c r="AU419" s="17" t="s">
        <v>84</v>
      </c>
    </row>
    <row r="420" spans="1:65" s="2" customFormat="1" ht="16.5" customHeight="1">
      <c r="A420" s="34"/>
      <c r="B420" s="35"/>
      <c r="C420" s="173" t="s">
        <v>690</v>
      </c>
      <c r="D420" s="173" t="s">
        <v>146</v>
      </c>
      <c r="E420" s="174" t="s">
        <v>691</v>
      </c>
      <c r="F420" s="175" t="s">
        <v>692</v>
      </c>
      <c r="G420" s="176" t="s">
        <v>291</v>
      </c>
      <c r="H420" s="177">
        <v>1</v>
      </c>
      <c r="I420" s="178"/>
      <c r="J420" s="177">
        <f>ROUND((ROUND(I420,2))*(ROUND(H420,2)),2)</f>
        <v>0</v>
      </c>
      <c r="K420" s="175" t="s">
        <v>150</v>
      </c>
      <c r="L420" s="39"/>
      <c r="M420" s="179" t="s">
        <v>18</v>
      </c>
      <c r="N420" s="180" t="s">
        <v>45</v>
      </c>
      <c r="O420" s="64"/>
      <c r="P420" s="181">
        <f>O420*H420</f>
        <v>0</v>
      </c>
      <c r="Q420" s="181">
        <v>0</v>
      </c>
      <c r="R420" s="181">
        <f>Q420*H420</f>
        <v>0</v>
      </c>
      <c r="S420" s="181">
        <v>0</v>
      </c>
      <c r="T420" s="182">
        <f>S420*H420</f>
        <v>0</v>
      </c>
      <c r="U420" s="34"/>
      <c r="V420" s="34"/>
      <c r="W420" s="34"/>
      <c r="X420" s="34"/>
      <c r="Y420" s="34"/>
      <c r="Z420" s="34"/>
      <c r="AA420" s="34"/>
      <c r="AB420" s="34"/>
      <c r="AC420" s="34"/>
      <c r="AD420" s="34"/>
      <c r="AE420" s="34"/>
      <c r="AR420" s="183" t="s">
        <v>647</v>
      </c>
      <c r="AT420" s="183" t="s">
        <v>146</v>
      </c>
      <c r="AU420" s="183" t="s">
        <v>84</v>
      </c>
      <c r="AY420" s="17" t="s">
        <v>143</v>
      </c>
      <c r="BE420" s="184">
        <f>IF(N420="základní",J420,0)</f>
        <v>0</v>
      </c>
      <c r="BF420" s="184">
        <f>IF(N420="snížená",J420,0)</f>
        <v>0</v>
      </c>
      <c r="BG420" s="184">
        <f>IF(N420="zákl. přenesená",J420,0)</f>
        <v>0</v>
      </c>
      <c r="BH420" s="184">
        <f>IF(N420="sníž. přenesená",J420,0)</f>
        <v>0</v>
      </c>
      <c r="BI420" s="184">
        <f>IF(N420="nulová",J420,0)</f>
        <v>0</v>
      </c>
      <c r="BJ420" s="17" t="s">
        <v>82</v>
      </c>
      <c r="BK420" s="184">
        <f>ROUND((ROUND(I420,2))*(ROUND(H420,2)),2)</f>
        <v>0</v>
      </c>
      <c r="BL420" s="17" t="s">
        <v>647</v>
      </c>
      <c r="BM420" s="183" t="s">
        <v>693</v>
      </c>
    </row>
    <row r="421" spans="1:65" s="2" customFormat="1">
      <c r="A421" s="34"/>
      <c r="B421" s="35"/>
      <c r="C421" s="36"/>
      <c r="D421" s="185" t="s">
        <v>153</v>
      </c>
      <c r="E421" s="36"/>
      <c r="F421" s="186" t="s">
        <v>694</v>
      </c>
      <c r="G421" s="36"/>
      <c r="H421" s="36"/>
      <c r="I421" s="187"/>
      <c r="J421" s="36"/>
      <c r="K421" s="36"/>
      <c r="L421" s="39"/>
      <c r="M421" s="188"/>
      <c r="N421" s="189"/>
      <c r="O421" s="64"/>
      <c r="P421" s="64"/>
      <c r="Q421" s="64"/>
      <c r="R421" s="64"/>
      <c r="S421" s="64"/>
      <c r="T421" s="65"/>
      <c r="U421" s="34"/>
      <c r="V421" s="34"/>
      <c r="W421" s="34"/>
      <c r="X421" s="34"/>
      <c r="Y421" s="34"/>
      <c r="Z421" s="34"/>
      <c r="AA421" s="34"/>
      <c r="AB421" s="34"/>
      <c r="AC421" s="34"/>
      <c r="AD421" s="34"/>
      <c r="AE421" s="34"/>
      <c r="AT421" s="17" t="s">
        <v>153</v>
      </c>
      <c r="AU421" s="17" t="s">
        <v>84</v>
      </c>
    </row>
    <row r="422" spans="1:65" s="2" customFormat="1" ht="87.75">
      <c r="A422" s="34"/>
      <c r="B422" s="35"/>
      <c r="C422" s="36"/>
      <c r="D422" s="201" t="s">
        <v>529</v>
      </c>
      <c r="E422" s="36"/>
      <c r="F422" s="233" t="s">
        <v>695</v>
      </c>
      <c r="G422" s="36"/>
      <c r="H422" s="36"/>
      <c r="I422" s="187"/>
      <c r="J422" s="36"/>
      <c r="K422" s="36"/>
      <c r="L422" s="39"/>
      <c r="M422" s="188"/>
      <c r="N422" s="189"/>
      <c r="O422" s="64"/>
      <c r="P422" s="64"/>
      <c r="Q422" s="64"/>
      <c r="R422" s="64"/>
      <c r="S422" s="64"/>
      <c r="T422" s="65"/>
      <c r="U422" s="34"/>
      <c r="V422" s="34"/>
      <c r="W422" s="34"/>
      <c r="X422" s="34"/>
      <c r="Y422" s="34"/>
      <c r="Z422" s="34"/>
      <c r="AA422" s="34"/>
      <c r="AB422" s="34"/>
      <c r="AC422" s="34"/>
      <c r="AD422" s="34"/>
      <c r="AE422" s="34"/>
      <c r="AT422" s="17" t="s">
        <v>529</v>
      </c>
      <c r="AU422" s="17" t="s">
        <v>84</v>
      </c>
    </row>
    <row r="423" spans="1:65" s="2" customFormat="1" ht="16.5" customHeight="1">
      <c r="A423" s="34"/>
      <c r="B423" s="35"/>
      <c r="C423" s="173" t="s">
        <v>696</v>
      </c>
      <c r="D423" s="173" t="s">
        <v>146</v>
      </c>
      <c r="E423" s="174" t="s">
        <v>697</v>
      </c>
      <c r="F423" s="175" t="s">
        <v>698</v>
      </c>
      <c r="G423" s="176" t="s">
        <v>291</v>
      </c>
      <c r="H423" s="177">
        <v>1</v>
      </c>
      <c r="I423" s="178"/>
      <c r="J423" s="177">
        <f>ROUND((ROUND(I423,2))*(ROUND(H423,2)),2)</f>
        <v>0</v>
      </c>
      <c r="K423" s="175" t="s">
        <v>150</v>
      </c>
      <c r="L423" s="39"/>
      <c r="M423" s="179" t="s">
        <v>18</v>
      </c>
      <c r="N423" s="180" t="s">
        <v>45</v>
      </c>
      <c r="O423" s="64"/>
      <c r="P423" s="181">
        <f>O423*H423</f>
        <v>0</v>
      </c>
      <c r="Q423" s="181">
        <v>0</v>
      </c>
      <c r="R423" s="181">
        <f>Q423*H423</f>
        <v>0</v>
      </c>
      <c r="S423" s="181">
        <v>0</v>
      </c>
      <c r="T423" s="182">
        <f>S423*H423</f>
        <v>0</v>
      </c>
      <c r="U423" s="34"/>
      <c r="V423" s="34"/>
      <c r="W423" s="34"/>
      <c r="X423" s="34"/>
      <c r="Y423" s="34"/>
      <c r="Z423" s="34"/>
      <c r="AA423" s="34"/>
      <c r="AB423" s="34"/>
      <c r="AC423" s="34"/>
      <c r="AD423" s="34"/>
      <c r="AE423" s="34"/>
      <c r="AR423" s="183" t="s">
        <v>647</v>
      </c>
      <c r="AT423" s="183" t="s">
        <v>146</v>
      </c>
      <c r="AU423" s="183" t="s">
        <v>84</v>
      </c>
      <c r="AY423" s="17" t="s">
        <v>143</v>
      </c>
      <c r="BE423" s="184">
        <f>IF(N423="základní",J423,0)</f>
        <v>0</v>
      </c>
      <c r="BF423" s="184">
        <f>IF(N423="snížená",J423,0)</f>
        <v>0</v>
      </c>
      <c r="BG423" s="184">
        <f>IF(N423="zákl. přenesená",J423,0)</f>
        <v>0</v>
      </c>
      <c r="BH423" s="184">
        <f>IF(N423="sníž. přenesená",J423,0)</f>
        <v>0</v>
      </c>
      <c r="BI423" s="184">
        <f>IF(N423="nulová",J423,0)</f>
        <v>0</v>
      </c>
      <c r="BJ423" s="17" t="s">
        <v>82</v>
      </c>
      <c r="BK423" s="184">
        <f>ROUND((ROUND(I423,2))*(ROUND(H423,2)),2)</f>
        <v>0</v>
      </c>
      <c r="BL423" s="17" t="s">
        <v>647</v>
      </c>
      <c r="BM423" s="183" t="s">
        <v>699</v>
      </c>
    </row>
    <row r="424" spans="1:65" s="2" customFormat="1">
      <c r="A424" s="34"/>
      <c r="B424" s="35"/>
      <c r="C424" s="36"/>
      <c r="D424" s="185" t="s">
        <v>153</v>
      </c>
      <c r="E424" s="36"/>
      <c r="F424" s="186" t="s">
        <v>700</v>
      </c>
      <c r="G424" s="36"/>
      <c r="H424" s="36"/>
      <c r="I424" s="187"/>
      <c r="J424" s="36"/>
      <c r="K424" s="36"/>
      <c r="L424" s="39"/>
      <c r="M424" s="188"/>
      <c r="N424" s="189"/>
      <c r="O424" s="64"/>
      <c r="P424" s="64"/>
      <c r="Q424" s="64"/>
      <c r="R424" s="64"/>
      <c r="S424" s="64"/>
      <c r="T424" s="65"/>
      <c r="U424" s="34"/>
      <c r="V424" s="34"/>
      <c r="W424" s="34"/>
      <c r="X424" s="34"/>
      <c r="Y424" s="34"/>
      <c r="Z424" s="34"/>
      <c r="AA424" s="34"/>
      <c r="AB424" s="34"/>
      <c r="AC424" s="34"/>
      <c r="AD424" s="34"/>
      <c r="AE424" s="34"/>
      <c r="AT424" s="17" t="s">
        <v>153</v>
      </c>
      <c r="AU424" s="17" t="s">
        <v>84</v>
      </c>
    </row>
    <row r="425" spans="1:65" s="2" customFormat="1" ht="48.75">
      <c r="A425" s="34"/>
      <c r="B425" s="35"/>
      <c r="C425" s="36"/>
      <c r="D425" s="201" t="s">
        <v>529</v>
      </c>
      <c r="E425" s="36"/>
      <c r="F425" s="233" t="s">
        <v>701</v>
      </c>
      <c r="G425" s="36"/>
      <c r="H425" s="36"/>
      <c r="I425" s="187"/>
      <c r="J425" s="36"/>
      <c r="K425" s="36"/>
      <c r="L425" s="39"/>
      <c r="M425" s="234"/>
      <c r="N425" s="235"/>
      <c r="O425" s="236"/>
      <c r="P425" s="236"/>
      <c r="Q425" s="236"/>
      <c r="R425" s="236"/>
      <c r="S425" s="236"/>
      <c r="T425" s="237"/>
      <c r="U425" s="34"/>
      <c r="V425" s="34"/>
      <c r="W425" s="34"/>
      <c r="X425" s="34"/>
      <c r="Y425" s="34"/>
      <c r="Z425" s="34"/>
      <c r="AA425" s="34"/>
      <c r="AB425" s="34"/>
      <c r="AC425" s="34"/>
      <c r="AD425" s="34"/>
      <c r="AE425" s="34"/>
      <c r="AT425" s="17" t="s">
        <v>529</v>
      </c>
      <c r="AU425" s="17" t="s">
        <v>84</v>
      </c>
    </row>
    <row r="426" spans="1:65" s="2" customFormat="1" ht="6.95" customHeight="1">
      <c r="A426" s="34"/>
      <c r="B426" s="47"/>
      <c r="C426" s="48"/>
      <c r="D426" s="48"/>
      <c r="E426" s="48"/>
      <c r="F426" s="48"/>
      <c r="G426" s="48"/>
      <c r="H426" s="48"/>
      <c r="I426" s="48"/>
      <c r="J426" s="48"/>
      <c r="K426" s="48"/>
      <c r="L426" s="39"/>
      <c r="M426" s="34"/>
      <c r="O426" s="34"/>
      <c r="P426" s="34"/>
      <c r="Q426" s="34"/>
      <c r="R426" s="34"/>
      <c r="S426" s="34"/>
      <c r="T426" s="34"/>
      <c r="U426" s="34"/>
      <c r="V426" s="34"/>
      <c r="W426" s="34"/>
      <c r="X426" s="34"/>
      <c r="Y426" s="34"/>
      <c r="Z426" s="34"/>
      <c r="AA426" s="34"/>
      <c r="AB426" s="34"/>
      <c r="AC426" s="34"/>
      <c r="AD426" s="34"/>
      <c r="AE426" s="34"/>
    </row>
  </sheetData>
  <sheetProtection algorithmName="SHA-512" hashValue="PHzTXgKl0+5RRDvB/3lIVvxlYOBkaw+YYWhH23mLQiFeJiLh1Tyeg3FAy4+mZ5wyDyjsMmap5CtucG+6xfVE+g==" saltValue="6Qm0g418mu6gg0bRiksAJQ==" spinCount="100000" sheet="1" objects="1" scenarios="1"/>
  <autoFilter ref="C97:K425" xr:uid="{00000000-0009-0000-0000-000001000000}"/>
  <mergeCells count="9">
    <mergeCell ref="E50:H50"/>
    <mergeCell ref="E88:H88"/>
    <mergeCell ref="E90:H90"/>
    <mergeCell ref="L2:V2"/>
    <mergeCell ref="E7:H7"/>
    <mergeCell ref="E9:H9"/>
    <mergeCell ref="E18:H18"/>
    <mergeCell ref="E27:H27"/>
    <mergeCell ref="E48:H48"/>
  </mergeCells>
  <hyperlinks>
    <hyperlink ref="F102" r:id="rId1" xr:uid="{00000000-0004-0000-0100-000000000000}"/>
    <hyperlink ref="F106" r:id="rId2" xr:uid="{00000000-0004-0000-0100-000001000000}"/>
    <hyperlink ref="F111" r:id="rId3" xr:uid="{00000000-0004-0000-0100-000002000000}"/>
    <hyperlink ref="F117" r:id="rId4" xr:uid="{00000000-0004-0000-0100-000003000000}"/>
    <hyperlink ref="F123" r:id="rId5" xr:uid="{00000000-0004-0000-0100-000004000000}"/>
    <hyperlink ref="F131" r:id="rId6" xr:uid="{00000000-0004-0000-0100-000005000000}"/>
    <hyperlink ref="F133" r:id="rId7" xr:uid="{00000000-0004-0000-0100-000006000000}"/>
    <hyperlink ref="F138" r:id="rId8" xr:uid="{00000000-0004-0000-0100-000007000000}"/>
    <hyperlink ref="F143" r:id="rId9" xr:uid="{00000000-0004-0000-0100-000008000000}"/>
    <hyperlink ref="F148" r:id="rId10" xr:uid="{00000000-0004-0000-0100-000009000000}"/>
    <hyperlink ref="F154" r:id="rId11" xr:uid="{00000000-0004-0000-0100-00000A000000}"/>
    <hyperlink ref="F156" r:id="rId12" xr:uid="{00000000-0004-0000-0100-00000B000000}"/>
    <hyperlink ref="F162" r:id="rId13" xr:uid="{00000000-0004-0000-0100-00000C000000}"/>
    <hyperlink ref="F165" r:id="rId14" xr:uid="{00000000-0004-0000-0100-00000D000000}"/>
    <hyperlink ref="F174" r:id="rId15" xr:uid="{00000000-0004-0000-0100-00000E000000}"/>
    <hyperlink ref="F193" r:id="rId16" xr:uid="{00000000-0004-0000-0100-00000F000000}"/>
    <hyperlink ref="F199" r:id="rId17" xr:uid="{00000000-0004-0000-0100-000010000000}"/>
    <hyperlink ref="F201" r:id="rId18" xr:uid="{00000000-0004-0000-0100-000011000000}"/>
    <hyperlink ref="F206" r:id="rId19" xr:uid="{00000000-0004-0000-0100-000012000000}"/>
    <hyperlink ref="F209" r:id="rId20" xr:uid="{00000000-0004-0000-0100-000013000000}"/>
    <hyperlink ref="F214" r:id="rId21" xr:uid="{00000000-0004-0000-0100-000014000000}"/>
    <hyperlink ref="F220" r:id="rId22" xr:uid="{00000000-0004-0000-0100-000015000000}"/>
    <hyperlink ref="F226" r:id="rId23" xr:uid="{00000000-0004-0000-0100-000016000000}"/>
    <hyperlink ref="F228" r:id="rId24" xr:uid="{00000000-0004-0000-0100-000017000000}"/>
    <hyperlink ref="F230" r:id="rId25" xr:uid="{00000000-0004-0000-0100-000018000000}"/>
    <hyperlink ref="F233" r:id="rId26" xr:uid="{00000000-0004-0000-0100-000019000000}"/>
    <hyperlink ref="F235" r:id="rId27" xr:uid="{00000000-0004-0000-0100-00001A000000}"/>
    <hyperlink ref="F238" r:id="rId28" xr:uid="{00000000-0004-0000-0100-00001B000000}"/>
    <hyperlink ref="F250" r:id="rId29" xr:uid="{00000000-0004-0000-0100-00001C000000}"/>
    <hyperlink ref="F253" r:id="rId30" xr:uid="{00000000-0004-0000-0100-00001D000000}"/>
    <hyperlink ref="F256" r:id="rId31" xr:uid="{00000000-0004-0000-0100-00001E000000}"/>
    <hyperlink ref="F258" r:id="rId32" xr:uid="{00000000-0004-0000-0100-00001F000000}"/>
    <hyperlink ref="F261" r:id="rId33" xr:uid="{00000000-0004-0000-0100-000020000000}"/>
    <hyperlink ref="F267" r:id="rId34" xr:uid="{00000000-0004-0000-0100-000021000000}"/>
    <hyperlink ref="F273" r:id="rId35" xr:uid="{00000000-0004-0000-0100-000022000000}"/>
    <hyperlink ref="F279" r:id="rId36" xr:uid="{00000000-0004-0000-0100-000023000000}"/>
    <hyperlink ref="F282" r:id="rId37" xr:uid="{00000000-0004-0000-0100-000024000000}"/>
    <hyperlink ref="F288" r:id="rId38" xr:uid="{00000000-0004-0000-0100-000025000000}"/>
    <hyperlink ref="F290" r:id="rId39" xr:uid="{00000000-0004-0000-0100-000026000000}"/>
    <hyperlink ref="F294" r:id="rId40" xr:uid="{00000000-0004-0000-0100-000027000000}"/>
    <hyperlink ref="F296" r:id="rId41" xr:uid="{00000000-0004-0000-0100-000028000000}"/>
    <hyperlink ref="F298" r:id="rId42" xr:uid="{00000000-0004-0000-0100-000029000000}"/>
    <hyperlink ref="F304" r:id="rId43" xr:uid="{00000000-0004-0000-0100-00002A000000}"/>
    <hyperlink ref="F309" r:id="rId44" xr:uid="{00000000-0004-0000-0100-00002B000000}"/>
    <hyperlink ref="F312" r:id="rId45" xr:uid="{00000000-0004-0000-0100-00002C000000}"/>
    <hyperlink ref="F315" r:id="rId46" xr:uid="{00000000-0004-0000-0100-00002D000000}"/>
    <hyperlink ref="F317" r:id="rId47" xr:uid="{00000000-0004-0000-0100-00002E000000}"/>
    <hyperlink ref="F320" r:id="rId48" xr:uid="{00000000-0004-0000-0100-00002F000000}"/>
    <hyperlink ref="F323" r:id="rId49" xr:uid="{00000000-0004-0000-0100-000030000000}"/>
    <hyperlink ref="F326" r:id="rId50" xr:uid="{00000000-0004-0000-0100-000031000000}"/>
    <hyperlink ref="F333" r:id="rId51" xr:uid="{00000000-0004-0000-0100-000032000000}"/>
    <hyperlink ref="F341" r:id="rId52" xr:uid="{00000000-0004-0000-0100-000033000000}"/>
    <hyperlink ref="F346" r:id="rId53" xr:uid="{00000000-0004-0000-0100-000034000000}"/>
    <hyperlink ref="F349" r:id="rId54" xr:uid="{00000000-0004-0000-0100-000035000000}"/>
    <hyperlink ref="F355" r:id="rId55" xr:uid="{00000000-0004-0000-0100-000036000000}"/>
    <hyperlink ref="F358" r:id="rId56" xr:uid="{00000000-0004-0000-0100-000037000000}"/>
    <hyperlink ref="F361" r:id="rId57" xr:uid="{00000000-0004-0000-0100-000038000000}"/>
    <hyperlink ref="F364" r:id="rId58" xr:uid="{00000000-0004-0000-0100-000039000000}"/>
    <hyperlink ref="F366" r:id="rId59" xr:uid="{00000000-0004-0000-0100-00003A000000}"/>
    <hyperlink ref="F369" r:id="rId60" xr:uid="{00000000-0004-0000-0100-00003B000000}"/>
    <hyperlink ref="F372" r:id="rId61" xr:uid="{00000000-0004-0000-0100-00003C000000}"/>
    <hyperlink ref="F375" r:id="rId62" xr:uid="{00000000-0004-0000-0100-00003D000000}"/>
    <hyperlink ref="F377" r:id="rId63" xr:uid="{00000000-0004-0000-0100-00003E000000}"/>
    <hyperlink ref="F380" r:id="rId64" xr:uid="{00000000-0004-0000-0100-00003F000000}"/>
    <hyperlink ref="F382" r:id="rId65" xr:uid="{00000000-0004-0000-0100-000040000000}"/>
    <hyperlink ref="F388" r:id="rId66" xr:uid="{00000000-0004-0000-0100-000041000000}"/>
    <hyperlink ref="F390" r:id="rId67" xr:uid="{00000000-0004-0000-0100-000042000000}"/>
    <hyperlink ref="F399" r:id="rId68" xr:uid="{00000000-0004-0000-0100-000043000000}"/>
    <hyperlink ref="F402" r:id="rId69" xr:uid="{00000000-0004-0000-0100-000044000000}"/>
    <hyperlink ref="F406" r:id="rId70" xr:uid="{00000000-0004-0000-0100-000045000000}"/>
    <hyperlink ref="F409" r:id="rId71" xr:uid="{00000000-0004-0000-0100-000046000000}"/>
    <hyperlink ref="F415" r:id="rId72" xr:uid="{00000000-0004-0000-0100-000047000000}"/>
    <hyperlink ref="F418" r:id="rId73" xr:uid="{00000000-0004-0000-0100-000048000000}"/>
    <hyperlink ref="F421" r:id="rId74" xr:uid="{00000000-0004-0000-0100-000049000000}"/>
    <hyperlink ref="F424" r:id="rId75" xr:uid="{00000000-0004-0000-0100-00004A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7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2:BM128"/>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87</v>
      </c>
    </row>
    <row r="3" spans="1:46" s="1" customFormat="1" ht="6.95" customHeight="1">
      <c r="B3" s="101"/>
      <c r="C3" s="102"/>
      <c r="D3" s="102"/>
      <c r="E3" s="102"/>
      <c r="F3" s="102"/>
      <c r="G3" s="102"/>
      <c r="H3" s="102"/>
      <c r="I3" s="102"/>
      <c r="J3" s="102"/>
      <c r="K3" s="102"/>
      <c r="L3" s="20"/>
      <c r="AT3" s="17" t="s">
        <v>84</v>
      </c>
    </row>
    <row r="4" spans="1:46" s="1" customFormat="1" ht="24.95" customHeight="1">
      <c r="B4" s="20"/>
      <c r="D4" s="103" t="s">
        <v>100</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DP12 = E2P1 + E2P3</v>
      </c>
      <c r="F7" s="282"/>
      <c r="G7" s="282"/>
      <c r="H7" s="282"/>
      <c r="L7" s="20"/>
    </row>
    <row r="8" spans="1:46" s="2" customFormat="1" ht="12" customHeight="1">
      <c r="A8" s="34"/>
      <c r="B8" s="39"/>
      <c r="C8" s="34"/>
      <c r="D8" s="105" t="s">
        <v>101</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702</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20</v>
      </c>
      <c r="E12" s="34"/>
      <c r="F12" s="107" t="s">
        <v>21</v>
      </c>
      <c r="G12" s="34"/>
      <c r="H12" s="34"/>
      <c r="I12" s="105" t="s">
        <v>22</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24</v>
      </c>
      <c r="E14" s="34"/>
      <c r="F14" s="34"/>
      <c r="G14" s="34"/>
      <c r="H14" s="34"/>
      <c r="I14" s="105" t="s">
        <v>25</v>
      </c>
      <c r="J14" s="107" t="s">
        <v>26</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27</v>
      </c>
      <c r="F15" s="34"/>
      <c r="G15" s="34"/>
      <c r="H15" s="34"/>
      <c r="I15" s="105" t="s">
        <v>28</v>
      </c>
      <c r="J15" s="107" t="s">
        <v>29</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30</v>
      </c>
      <c r="E17" s="34"/>
      <c r="F17" s="34"/>
      <c r="G17" s="34"/>
      <c r="H17" s="34"/>
      <c r="I17" s="105" t="s">
        <v>25</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28</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32</v>
      </c>
      <c r="E20" s="34"/>
      <c r="F20" s="34"/>
      <c r="G20" s="34"/>
      <c r="H20" s="34"/>
      <c r="I20" s="105" t="s">
        <v>25</v>
      </c>
      <c r="J20" s="107" t="s">
        <v>33</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34</v>
      </c>
      <c r="F21" s="34"/>
      <c r="G21" s="34"/>
      <c r="H21" s="34"/>
      <c r="I21" s="105" t="s">
        <v>28</v>
      </c>
      <c r="J21" s="107" t="s">
        <v>35</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37</v>
      </c>
      <c r="E23" s="34"/>
      <c r="F23" s="34"/>
      <c r="G23" s="34"/>
      <c r="H23" s="34"/>
      <c r="I23" s="105" t="s">
        <v>25</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703</v>
      </c>
      <c r="F24" s="34"/>
      <c r="G24" s="34"/>
      <c r="H24" s="34"/>
      <c r="I24" s="105" t="s">
        <v>28</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104</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40</v>
      </c>
      <c r="E30" s="34"/>
      <c r="F30" s="34"/>
      <c r="G30" s="34"/>
      <c r="H30" s="34"/>
      <c r="I30" s="34"/>
      <c r="J30" s="114">
        <f>ROUND(J86,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44</v>
      </c>
      <c r="E33" s="105" t="s">
        <v>45</v>
      </c>
      <c r="F33" s="117">
        <f>ROUND((SUM(BE86:BE127)),  2)</f>
        <v>0</v>
      </c>
      <c r="G33" s="34"/>
      <c r="H33" s="34"/>
      <c r="I33" s="118">
        <v>0.21</v>
      </c>
      <c r="J33" s="117">
        <f>ROUND(((SUM(BE86:BE127))*I33),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46</v>
      </c>
      <c r="F34" s="117">
        <f>ROUND((SUM(BF86:BF127)),  2)</f>
        <v>0</v>
      </c>
      <c r="G34" s="34"/>
      <c r="H34" s="34"/>
      <c r="I34" s="118">
        <v>0.15</v>
      </c>
      <c r="J34" s="117">
        <f>ROUND(((SUM(BF86:BF127))*I34),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ROUND((SUM(BG86:BG127)),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ROUND((SUM(BH86:BH127)),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ROUND((SUM(BI86:BI127)),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50</v>
      </c>
      <c r="E39" s="121"/>
      <c r="F39" s="121"/>
      <c r="G39" s="122" t="s">
        <v>51</v>
      </c>
      <c r="H39" s="123" t="s">
        <v>52</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105</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DP12 = E2P1 + E2P3</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101</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D1.4.1 - Zdravotně technické instalace - DP12</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20</v>
      </c>
      <c r="D52" s="36"/>
      <c r="E52" s="36"/>
      <c r="F52" s="27" t="str">
        <f>F12</f>
        <v>Česká národní banka, Na příkopě 864/28, 110 00 Pra</v>
      </c>
      <c r="G52" s="36"/>
      <c r="H52" s="36"/>
      <c r="I52" s="29" t="s">
        <v>22</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24</v>
      </c>
      <c r="D54" s="36"/>
      <c r="E54" s="36"/>
      <c r="F54" s="27" t="str">
        <f>E15</f>
        <v>ČESKÁ NÁRODNÍ BANKA</v>
      </c>
      <c r="G54" s="36"/>
      <c r="H54" s="36"/>
      <c r="I54" s="29" t="s">
        <v>32</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30</v>
      </c>
      <c r="D55" s="36"/>
      <c r="E55" s="36"/>
      <c r="F55" s="27" t="str">
        <f>IF(E18="","",E18)</f>
        <v>Vyplň údaj</v>
      </c>
      <c r="G55" s="36"/>
      <c r="H55" s="36"/>
      <c r="I55" s="29" t="s">
        <v>37</v>
      </c>
      <c r="J55" s="32" t="str">
        <f>E24</f>
        <v>Ing. Tomáš Edlman,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106</v>
      </c>
      <c r="D57" s="131"/>
      <c r="E57" s="131"/>
      <c r="F57" s="131"/>
      <c r="G57" s="131"/>
      <c r="H57" s="131"/>
      <c r="I57" s="131"/>
      <c r="J57" s="132" t="s">
        <v>107</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72</v>
      </c>
      <c r="D59" s="36"/>
      <c r="E59" s="36"/>
      <c r="F59" s="36"/>
      <c r="G59" s="36"/>
      <c r="H59" s="36"/>
      <c r="I59" s="36"/>
      <c r="J59" s="77">
        <f>J86</f>
        <v>0</v>
      </c>
      <c r="K59" s="36"/>
      <c r="L59" s="106"/>
      <c r="S59" s="34"/>
      <c r="T59" s="34"/>
      <c r="U59" s="34"/>
      <c r="V59" s="34"/>
      <c r="W59" s="34"/>
      <c r="X59" s="34"/>
      <c r="Y59" s="34"/>
      <c r="Z59" s="34"/>
      <c r="AA59" s="34"/>
      <c r="AB59" s="34"/>
      <c r="AC59" s="34"/>
      <c r="AD59" s="34"/>
      <c r="AE59" s="34"/>
      <c r="AU59" s="17" t="s">
        <v>108</v>
      </c>
    </row>
    <row r="60" spans="1:47" s="9" customFormat="1" ht="24.95" customHeight="1">
      <c r="B60" s="134"/>
      <c r="C60" s="135"/>
      <c r="D60" s="136" t="s">
        <v>115</v>
      </c>
      <c r="E60" s="137"/>
      <c r="F60" s="137"/>
      <c r="G60" s="137"/>
      <c r="H60" s="137"/>
      <c r="I60" s="137"/>
      <c r="J60" s="138">
        <f>J87</f>
        <v>0</v>
      </c>
      <c r="K60" s="135"/>
      <c r="L60" s="139"/>
    </row>
    <row r="61" spans="1:47" s="10" customFormat="1" ht="19.899999999999999" customHeight="1">
      <c r="B61" s="140"/>
      <c r="C61" s="141"/>
      <c r="D61" s="142" t="s">
        <v>704</v>
      </c>
      <c r="E61" s="143"/>
      <c r="F61" s="143"/>
      <c r="G61" s="143"/>
      <c r="H61" s="143"/>
      <c r="I61" s="143"/>
      <c r="J61" s="144">
        <f>J88</f>
        <v>0</v>
      </c>
      <c r="K61" s="141"/>
      <c r="L61" s="145"/>
    </row>
    <row r="62" spans="1:47" s="10" customFormat="1" ht="19.899999999999999" customHeight="1">
      <c r="B62" s="140"/>
      <c r="C62" s="141"/>
      <c r="D62" s="142" t="s">
        <v>705</v>
      </c>
      <c r="E62" s="143"/>
      <c r="F62" s="143"/>
      <c r="G62" s="143"/>
      <c r="H62" s="143"/>
      <c r="I62" s="143"/>
      <c r="J62" s="144">
        <f>J98</f>
        <v>0</v>
      </c>
      <c r="K62" s="141"/>
      <c r="L62" s="145"/>
    </row>
    <row r="63" spans="1:47" s="9" customFormat="1" ht="24.95" customHeight="1">
      <c r="B63" s="134"/>
      <c r="C63" s="135"/>
      <c r="D63" s="136" t="s">
        <v>706</v>
      </c>
      <c r="E63" s="137"/>
      <c r="F63" s="137"/>
      <c r="G63" s="137"/>
      <c r="H63" s="137"/>
      <c r="I63" s="137"/>
      <c r="J63" s="138">
        <f>J118</f>
        <v>0</v>
      </c>
      <c r="K63" s="135"/>
      <c r="L63" s="139"/>
    </row>
    <row r="64" spans="1:47" s="9" customFormat="1" ht="24.95" customHeight="1">
      <c r="B64" s="134"/>
      <c r="C64" s="135"/>
      <c r="D64" s="136" t="s">
        <v>122</v>
      </c>
      <c r="E64" s="137"/>
      <c r="F64" s="137"/>
      <c r="G64" s="137"/>
      <c r="H64" s="137"/>
      <c r="I64" s="137"/>
      <c r="J64" s="138">
        <f>J121</f>
        <v>0</v>
      </c>
      <c r="K64" s="135"/>
      <c r="L64" s="139"/>
    </row>
    <row r="65" spans="1:31" s="10" customFormat="1" ht="19.899999999999999" customHeight="1">
      <c r="B65" s="140"/>
      <c r="C65" s="141"/>
      <c r="D65" s="142" t="s">
        <v>123</v>
      </c>
      <c r="E65" s="143"/>
      <c r="F65" s="143"/>
      <c r="G65" s="143"/>
      <c r="H65" s="143"/>
      <c r="I65" s="143"/>
      <c r="J65" s="144">
        <f>J122</f>
        <v>0</v>
      </c>
      <c r="K65" s="141"/>
      <c r="L65" s="145"/>
    </row>
    <row r="66" spans="1:31" s="10" customFormat="1" ht="19.899999999999999" customHeight="1">
      <c r="B66" s="140"/>
      <c r="C66" s="141"/>
      <c r="D66" s="142" t="s">
        <v>125</v>
      </c>
      <c r="E66" s="143"/>
      <c r="F66" s="143"/>
      <c r="G66" s="143"/>
      <c r="H66" s="143"/>
      <c r="I66" s="143"/>
      <c r="J66" s="144">
        <f>J125</f>
        <v>0</v>
      </c>
      <c r="K66" s="141"/>
      <c r="L66" s="145"/>
    </row>
    <row r="67" spans="1:31" s="2" customFormat="1" ht="21.75" customHeight="1">
      <c r="A67" s="34"/>
      <c r="B67" s="35"/>
      <c r="C67" s="36"/>
      <c r="D67" s="36"/>
      <c r="E67" s="36"/>
      <c r="F67" s="36"/>
      <c r="G67" s="36"/>
      <c r="H67" s="36"/>
      <c r="I67" s="36"/>
      <c r="J67" s="36"/>
      <c r="K67" s="36"/>
      <c r="L67" s="106"/>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48"/>
      <c r="J68" s="48"/>
      <c r="K68" s="48"/>
      <c r="L68" s="106"/>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50"/>
      <c r="J72" s="50"/>
      <c r="K72" s="50"/>
      <c r="L72" s="106"/>
      <c r="S72" s="34"/>
      <c r="T72" s="34"/>
      <c r="U72" s="34"/>
      <c r="V72" s="34"/>
      <c r="W72" s="34"/>
      <c r="X72" s="34"/>
      <c r="Y72" s="34"/>
      <c r="Z72" s="34"/>
      <c r="AA72" s="34"/>
      <c r="AB72" s="34"/>
      <c r="AC72" s="34"/>
      <c r="AD72" s="34"/>
      <c r="AE72" s="34"/>
    </row>
    <row r="73" spans="1:31" s="2" customFormat="1" ht="24.95" customHeight="1">
      <c r="A73" s="34"/>
      <c r="B73" s="35"/>
      <c r="C73" s="23" t="s">
        <v>128</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15</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6.5" customHeight="1">
      <c r="A76" s="34"/>
      <c r="B76" s="35"/>
      <c r="C76" s="36"/>
      <c r="D76" s="36"/>
      <c r="E76" s="279" t="str">
        <f>E7</f>
        <v>Dochlazení administrativních prostor ČNB - DP12 = E2P1 + E2P3</v>
      </c>
      <c r="F76" s="280"/>
      <c r="G76" s="280"/>
      <c r="H76" s="280"/>
      <c r="I76" s="36"/>
      <c r="J76" s="36"/>
      <c r="K76" s="36"/>
      <c r="L76" s="106"/>
      <c r="S76" s="34"/>
      <c r="T76" s="34"/>
      <c r="U76" s="34"/>
      <c r="V76" s="34"/>
      <c r="W76" s="34"/>
      <c r="X76" s="34"/>
      <c r="Y76" s="34"/>
      <c r="Z76" s="34"/>
      <c r="AA76" s="34"/>
      <c r="AB76" s="34"/>
      <c r="AC76" s="34"/>
      <c r="AD76" s="34"/>
      <c r="AE76" s="34"/>
    </row>
    <row r="77" spans="1:31" s="2" customFormat="1" ht="12" customHeight="1">
      <c r="A77" s="34"/>
      <c r="B77" s="35"/>
      <c r="C77" s="29" t="s">
        <v>101</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6.5" customHeight="1">
      <c r="A78" s="34"/>
      <c r="B78" s="35"/>
      <c r="C78" s="36"/>
      <c r="D78" s="36"/>
      <c r="E78" s="258" t="str">
        <f>E9</f>
        <v>D1.4.1 - Zdravotně technické instalace - DP12</v>
      </c>
      <c r="F78" s="278"/>
      <c r="G78" s="278"/>
      <c r="H78" s="278"/>
      <c r="I78" s="36"/>
      <c r="J78" s="36"/>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2" customHeight="1">
      <c r="A80" s="34"/>
      <c r="B80" s="35"/>
      <c r="C80" s="29" t="s">
        <v>20</v>
      </c>
      <c r="D80" s="36"/>
      <c r="E80" s="36"/>
      <c r="F80" s="27" t="str">
        <f>F12</f>
        <v>Česká národní banka, Na příkopě 864/28, 110 00 Pra</v>
      </c>
      <c r="G80" s="36"/>
      <c r="H80" s="36"/>
      <c r="I80" s="29" t="s">
        <v>22</v>
      </c>
      <c r="J80" s="59" t="str">
        <f>IF(J12="","",J12)</f>
        <v>1. 5. 2023</v>
      </c>
      <c r="K80" s="36"/>
      <c r="L80" s="106"/>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5.2" customHeight="1">
      <c r="A82" s="34"/>
      <c r="B82" s="35"/>
      <c r="C82" s="29" t="s">
        <v>24</v>
      </c>
      <c r="D82" s="36"/>
      <c r="E82" s="36"/>
      <c r="F82" s="27" t="str">
        <f>E15</f>
        <v>ČESKÁ NÁRODNÍ BANKA</v>
      </c>
      <c r="G82" s="36"/>
      <c r="H82" s="36"/>
      <c r="I82" s="29" t="s">
        <v>32</v>
      </c>
      <c r="J82" s="32" t="str">
        <f>E21</f>
        <v>Bohemik s.r.o.</v>
      </c>
      <c r="K82" s="36"/>
      <c r="L82" s="106"/>
      <c r="S82" s="34"/>
      <c r="T82" s="34"/>
      <c r="U82" s="34"/>
      <c r="V82" s="34"/>
      <c r="W82" s="34"/>
      <c r="X82" s="34"/>
      <c r="Y82" s="34"/>
      <c r="Z82" s="34"/>
      <c r="AA82" s="34"/>
      <c r="AB82" s="34"/>
      <c r="AC82" s="34"/>
      <c r="AD82" s="34"/>
      <c r="AE82" s="34"/>
    </row>
    <row r="83" spans="1:65" s="2" customFormat="1" ht="25.7" customHeight="1">
      <c r="A83" s="34"/>
      <c r="B83" s="35"/>
      <c r="C83" s="29" t="s">
        <v>30</v>
      </c>
      <c r="D83" s="36"/>
      <c r="E83" s="36"/>
      <c r="F83" s="27" t="str">
        <f>IF(E18="","",E18)</f>
        <v>Vyplň údaj</v>
      </c>
      <c r="G83" s="36"/>
      <c r="H83" s="36"/>
      <c r="I83" s="29" t="s">
        <v>37</v>
      </c>
      <c r="J83" s="32" t="str">
        <f>E24</f>
        <v>Ing. Tomáš Edlman, B.Hudová</v>
      </c>
      <c r="K83" s="36"/>
      <c r="L83" s="106"/>
      <c r="S83" s="34"/>
      <c r="T83" s="34"/>
      <c r="U83" s="34"/>
      <c r="V83" s="34"/>
      <c r="W83" s="34"/>
      <c r="X83" s="34"/>
      <c r="Y83" s="34"/>
      <c r="Z83" s="34"/>
      <c r="AA83" s="34"/>
      <c r="AB83" s="34"/>
      <c r="AC83" s="34"/>
      <c r="AD83" s="34"/>
      <c r="AE83" s="34"/>
    </row>
    <row r="84" spans="1:65" s="2" customFormat="1" ht="10.35" customHeight="1">
      <c r="A84" s="34"/>
      <c r="B84" s="35"/>
      <c r="C84" s="36"/>
      <c r="D84" s="36"/>
      <c r="E84" s="36"/>
      <c r="F84" s="36"/>
      <c r="G84" s="36"/>
      <c r="H84" s="36"/>
      <c r="I84" s="36"/>
      <c r="J84" s="36"/>
      <c r="K84" s="36"/>
      <c r="L84" s="106"/>
      <c r="S84" s="34"/>
      <c r="T84" s="34"/>
      <c r="U84" s="34"/>
      <c r="V84" s="34"/>
      <c r="W84" s="34"/>
      <c r="X84" s="34"/>
      <c r="Y84" s="34"/>
      <c r="Z84" s="34"/>
      <c r="AA84" s="34"/>
      <c r="AB84" s="34"/>
      <c r="AC84" s="34"/>
      <c r="AD84" s="34"/>
      <c r="AE84" s="34"/>
    </row>
    <row r="85" spans="1:65" s="11" customFormat="1" ht="29.25" customHeight="1">
      <c r="A85" s="146"/>
      <c r="B85" s="147"/>
      <c r="C85" s="148" t="s">
        <v>129</v>
      </c>
      <c r="D85" s="149" t="s">
        <v>59</v>
      </c>
      <c r="E85" s="149" t="s">
        <v>55</v>
      </c>
      <c r="F85" s="149" t="s">
        <v>56</v>
      </c>
      <c r="G85" s="149" t="s">
        <v>130</v>
      </c>
      <c r="H85" s="149" t="s">
        <v>131</v>
      </c>
      <c r="I85" s="149" t="s">
        <v>132</v>
      </c>
      <c r="J85" s="149" t="s">
        <v>107</v>
      </c>
      <c r="K85" s="150" t="s">
        <v>133</v>
      </c>
      <c r="L85" s="151"/>
      <c r="M85" s="68" t="s">
        <v>18</v>
      </c>
      <c r="N85" s="69" t="s">
        <v>44</v>
      </c>
      <c r="O85" s="69" t="s">
        <v>134</v>
      </c>
      <c r="P85" s="69" t="s">
        <v>135</v>
      </c>
      <c r="Q85" s="69" t="s">
        <v>136</v>
      </c>
      <c r="R85" s="69" t="s">
        <v>137</v>
      </c>
      <c r="S85" s="69" t="s">
        <v>138</v>
      </c>
      <c r="T85" s="70" t="s">
        <v>139</v>
      </c>
      <c r="U85" s="146"/>
      <c r="V85" s="146"/>
      <c r="W85" s="146"/>
      <c r="X85" s="146"/>
      <c r="Y85" s="146"/>
      <c r="Z85" s="146"/>
      <c r="AA85" s="146"/>
      <c r="AB85" s="146"/>
      <c r="AC85" s="146"/>
      <c r="AD85" s="146"/>
      <c r="AE85" s="146"/>
    </row>
    <row r="86" spans="1:65" s="2" customFormat="1" ht="22.9" customHeight="1">
      <c r="A86" s="34"/>
      <c r="B86" s="35"/>
      <c r="C86" s="75" t="s">
        <v>140</v>
      </c>
      <c r="D86" s="36"/>
      <c r="E86" s="36"/>
      <c r="F86" s="36"/>
      <c r="G86" s="36"/>
      <c r="H86" s="36"/>
      <c r="I86" s="36"/>
      <c r="J86" s="152">
        <f>BK86</f>
        <v>0</v>
      </c>
      <c r="K86" s="36"/>
      <c r="L86" s="39"/>
      <c r="M86" s="71"/>
      <c r="N86" s="153"/>
      <c r="O86" s="72"/>
      <c r="P86" s="154">
        <f>P87+P118+P121</f>
        <v>0</v>
      </c>
      <c r="Q86" s="72"/>
      <c r="R86" s="154">
        <f>R87+R118+R121</f>
        <v>0.10658999999999999</v>
      </c>
      <c r="S86" s="72"/>
      <c r="T86" s="155">
        <f>T87+T118+T121</f>
        <v>0</v>
      </c>
      <c r="U86" s="34"/>
      <c r="V86" s="34"/>
      <c r="W86" s="34"/>
      <c r="X86" s="34"/>
      <c r="Y86" s="34"/>
      <c r="Z86" s="34"/>
      <c r="AA86" s="34"/>
      <c r="AB86" s="34"/>
      <c r="AC86" s="34"/>
      <c r="AD86" s="34"/>
      <c r="AE86" s="34"/>
      <c r="AT86" s="17" t="s">
        <v>73</v>
      </c>
      <c r="AU86" s="17" t="s">
        <v>108</v>
      </c>
      <c r="BK86" s="156">
        <f>BK87+BK118+BK121</f>
        <v>0</v>
      </c>
    </row>
    <row r="87" spans="1:65" s="12" customFormat="1" ht="25.9" customHeight="1">
      <c r="B87" s="157"/>
      <c r="C87" s="158"/>
      <c r="D87" s="159" t="s">
        <v>73</v>
      </c>
      <c r="E87" s="160" t="s">
        <v>372</v>
      </c>
      <c r="F87" s="160" t="s">
        <v>373</v>
      </c>
      <c r="G87" s="158"/>
      <c r="H87" s="158"/>
      <c r="I87" s="161"/>
      <c r="J87" s="162">
        <f>BK87</f>
        <v>0</v>
      </c>
      <c r="K87" s="158"/>
      <c r="L87" s="163"/>
      <c r="M87" s="164"/>
      <c r="N87" s="165"/>
      <c r="O87" s="165"/>
      <c r="P87" s="166">
        <f>P88+P98</f>
        <v>0</v>
      </c>
      <c r="Q87" s="165"/>
      <c r="R87" s="166">
        <f>R88+R98</f>
        <v>0.10658999999999999</v>
      </c>
      <c r="S87" s="165"/>
      <c r="T87" s="167">
        <f>T88+T98</f>
        <v>0</v>
      </c>
      <c r="AR87" s="168" t="s">
        <v>84</v>
      </c>
      <c r="AT87" s="169" t="s">
        <v>73</v>
      </c>
      <c r="AU87" s="169" t="s">
        <v>74</v>
      </c>
      <c r="AY87" s="168" t="s">
        <v>143</v>
      </c>
      <c r="BK87" s="170">
        <f>BK88+BK98</f>
        <v>0</v>
      </c>
    </row>
    <row r="88" spans="1:65" s="12" customFormat="1" ht="22.9" customHeight="1">
      <c r="B88" s="157"/>
      <c r="C88" s="158"/>
      <c r="D88" s="159" t="s">
        <v>73</v>
      </c>
      <c r="E88" s="171" t="s">
        <v>707</v>
      </c>
      <c r="F88" s="171" t="s">
        <v>708</v>
      </c>
      <c r="G88" s="158"/>
      <c r="H88" s="158"/>
      <c r="I88" s="161"/>
      <c r="J88" s="172">
        <f>BK88</f>
        <v>0</v>
      </c>
      <c r="K88" s="158"/>
      <c r="L88" s="163"/>
      <c r="M88" s="164"/>
      <c r="N88" s="165"/>
      <c r="O88" s="165"/>
      <c r="P88" s="166">
        <f>SUM(P89:P97)</f>
        <v>0</v>
      </c>
      <c r="Q88" s="165"/>
      <c r="R88" s="166">
        <f>SUM(R89:R97)</f>
        <v>6.0000000000000006E-4</v>
      </c>
      <c r="S88" s="165"/>
      <c r="T88" s="167">
        <f>SUM(T89:T97)</f>
        <v>0</v>
      </c>
      <c r="AR88" s="168" t="s">
        <v>84</v>
      </c>
      <c r="AT88" s="169" t="s">
        <v>73</v>
      </c>
      <c r="AU88" s="169" t="s">
        <v>82</v>
      </c>
      <c r="AY88" s="168" t="s">
        <v>143</v>
      </c>
      <c r="BK88" s="170">
        <f>SUM(BK89:BK97)</f>
        <v>0</v>
      </c>
    </row>
    <row r="89" spans="1:65" s="2" customFormat="1" ht="24.2" customHeight="1">
      <c r="A89" s="34"/>
      <c r="B89" s="35"/>
      <c r="C89" s="173" t="s">
        <v>82</v>
      </c>
      <c r="D89" s="173" t="s">
        <v>146</v>
      </c>
      <c r="E89" s="174" t="s">
        <v>709</v>
      </c>
      <c r="F89" s="175" t="s">
        <v>710</v>
      </c>
      <c r="G89" s="176" t="s">
        <v>164</v>
      </c>
      <c r="H89" s="177">
        <v>3</v>
      </c>
      <c r="I89" s="178"/>
      <c r="J89" s="177">
        <f>ROUND((ROUND(I89,2))*(ROUND(H89,2)),2)</f>
        <v>0</v>
      </c>
      <c r="K89" s="175" t="s">
        <v>150</v>
      </c>
      <c r="L89" s="39"/>
      <c r="M89" s="179" t="s">
        <v>18</v>
      </c>
      <c r="N89" s="180" t="s">
        <v>45</v>
      </c>
      <c r="O89" s="64"/>
      <c r="P89" s="181">
        <f>O89*H89</f>
        <v>0</v>
      </c>
      <c r="Q89" s="181">
        <v>0</v>
      </c>
      <c r="R89" s="181">
        <f>Q89*H89</f>
        <v>0</v>
      </c>
      <c r="S89" s="181">
        <v>0</v>
      </c>
      <c r="T89" s="182">
        <f>S89*H89</f>
        <v>0</v>
      </c>
      <c r="U89" s="34"/>
      <c r="V89" s="34"/>
      <c r="W89" s="34"/>
      <c r="X89" s="34"/>
      <c r="Y89" s="34"/>
      <c r="Z89" s="34"/>
      <c r="AA89" s="34"/>
      <c r="AB89" s="34"/>
      <c r="AC89" s="34"/>
      <c r="AD89" s="34"/>
      <c r="AE89" s="34"/>
      <c r="AR89" s="183" t="s">
        <v>255</v>
      </c>
      <c r="AT89" s="183" t="s">
        <v>146</v>
      </c>
      <c r="AU89" s="183" t="s">
        <v>84</v>
      </c>
      <c r="AY89" s="17" t="s">
        <v>143</v>
      </c>
      <c r="BE89" s="184">
        <f>IF(N89="základní",J89,0)</f>
        <v>0</v>
      </c>
      <c r="BF89" s="184">
        <f>IF(N89="snížená",J89,0)</f>
        <v>0</v>
      </c>
      <c r="BG89" s="184">
        <f>IF(N89="zákl. přenesená",J89,0)</f>
        <v>0</v>
      </c>
      <c r="BH89" s="184">
        <f>IF(N89="sníž. přenesená",J89,0)</f>
        <v>0</v>
      </c>
      <c r="BI89" s="184">
        <f>IF(N89="nulová",J89,0)</f>
        <v>0</v>
      </c>
      <c r="BJ89" s="17" t="s">
        <v>82</v>
      </c>
      <c r="BK89" s="184">
        <f>ROUND((ROUND(I89,2))*(ROUND(H89,2)),2)</f>
        <v>0</v>
      </c>
      <c r="BL89" s="17" t="s">
        <v>255</v>
      </c>
      <c r="BM89" s="183" t="s">
        <v>711</v>
      </c>
    </row>
    <row r="90" spans="1:65" s="2" customFormat="1">
      <c r="A90" s="34"/>
      <c r="B90" s="35"/>
      <c r="C90" s="36"/>
      <c r="D90" s="185" t="s">
        <v>153</v>
      </c>
      <c r="E90" s="36"/>
      <c r="F90" s="186" t="s">
        <v>712</v>
      </c>
      <c r="G90" s="36"/>
      <c r="H90" s="36"/>
      <c r="I90" s="187"/>
      <c r="J90" s="36"/>
      <c r="K90" s="36"/>
      <c r="L90" s="39"/>
      <c r="M90" s="188"/>
      <c r="N90" s="189"/>
      <c r="O90" s="64"/>
      <c r="P90" s="64"/>
      <c r="Q90" s="64"/>
      <c r="R90" s="64"/>
      <c r="S90" s="64"/>
      <c r="T90" s="65"/>
      <c r="U90" s="34"/>
      <c r="V90" s="34"/>
      <c r="W90" s="34"/>
      <c r="X90" s="34"/>
      <c r="Y90" s="34"/>
      <c r="Z90" s="34"/>
      <c r="AA90" s="34"/>
      <c r="AB90" s="34"/>
      <c r="AC90" s="34"/>
      <c r="AD90" s="34"/>
      <c r="AE90" s="34"/>
      <c r="AT90" s="17" t="s">
        <v>153</v>
      </c>
      <c r="AU90" s="17" t="s">
        <v>84</v>
      </c>
    </row>
    <row r="91" spans="1:65" s="2" customFormat="1" ht="24.2" customHeight="1">
      <c r="A91" s="34"/>
      <c r="B91" s="35"/>
      <c r="C91" s="173" t="s">
        <v>84</v>
      </c>
      <c r="D91" s="173" t="s">
        <v>146</v>
      </c>
      <c r="E91" s="174" t="s">
        <v>713</v>
      </c>
      <c r="F91" s="175" t="s">
        <v>714</v>
      </c>
      <c r="G91" s="176" t="s">
        <v>164</v>
      </c>
      <c r="H91" s="177">
        <v>3</v>
      </c>
      <c r="I91" s="178"/>
      <c r="J91" s="177">
        <f>ROUND((ROUND(I91,2))*(ROUND(H91,2)),2)</f>
        <v>0</v>
      </c>
      <c r="K91" s="175" t="s">
        <v>150</v>
      </c>
      <c r="L91" s="39"/>
      <c r="M91" s="179" t="s">
        <v>18</v>
      </c>
      <c r="N91" s="180" t="s">
        <v>45</v>
      </c>
      <c r="O91" s="64"/>
      <c r="P91" s="181">
        <f>O91*H91</f>
        <v>0</v>
      </c>
      <c r="Q91" s="181">
        <v>1E-4</v>
      </c>
      <c r="R91" s="181">
        <f>Q91*H91</f>
        <v>3.0000000000000003E-4</v>
      </c>
      <c r="S91" s="181">
        <v>0</v>
      </c>
      <c r="T91" s="182">
        <f>S91*H91</f>
        <v>0</v>
      </c>
      <c r="U91" s="34"/>
      <c r="V91" s="34"/>
      <c r="W91" s="34"/>
      <c r="X91" s="34"/>
      <c r="Y91" s="34"/>
      <c r="Z91" s="34"/>
      <c r="AA91" s="34"/>
      <c r="AB91" s="34"/>
      <c r="AC91" s="34"/>
      <c r="AD91" s="34"/>
      <c r="AE91" s="34"/>
      <c r="AR91" s="183" t="s">
        <v>255</v>
      </c>
      <c r="AT91" s="183" t="s">
        <v>146</v>
      </c>
      <c r="AU91" s="183" t="s">
        <v>84</v>
      </c>
      <c r="AY91" s="17" t="s">
        <v>143</v>
      </c>
      <c r="BE91" s="184">
        <f>IF(N91="základní",J91,0)</f>
        <v>0</v>
      </c>
      <c r="BF91" s="184">
        <f>IF(N91="snížená",J91,0)</f>
        <v>0</v>
      </c>
      <c r="BG91" s="184">
        <f>IF(N91="zákl. přenesená",J91,0)</f>
        <v>0</v>
      </c>
      <c r="BH91" s="184">
        <f>IF(N91="sníž. přenesená",J91,0)</f>
        <v>0</v>
      </c>
      <c r="BI91" s="184">
        <f>IF(N91="nulová",J91,0)</f>
        <v>0</v>
      </c>
      <c r="BJ91" s="17" t="s">
        <v>82</v>
      </c>
      <c r="BK91" s="184">
        <f>ROUND((ROUND(I91,2))*(ROUND(H91,2)),2)</f>
        <v>0</v>
      </c>
      <c r="BL91" s="17" t="s">
        <v>255</v>
      </c>
      <c r="BM91" s="183" t="s">
        <v>715</v>
      </c>
    </row>
    <row r="92" spans="1:65" s="2" customFormat="1">
      <c r="A92" s="34"/>
      <c r="B92" s="35"/>
      <c r="C92" s="36"/>
      <c r="D92" s="185" t="s">
        <v>153</v>
      </c>
      <c r="E92" s="36"/>
      <c r="F92" s="186" t="s">
        <v>716</v>
      </c>
      <c r="G92" s="36"/>
      <c r="H92" s="36"/>
      <c r="I92" s="187"/>
      <c r="J92" s="36"/>
      <c r="K92" s="36"/>
      <c r="L92" s="39"/>
      <c r="M92" s="188"/>
      <c r="N92" s="189"/>
      <c r="O92" s="64"/>
      <c r="P92" s="64"/>
      <c r="Q92" s="64"/>
      <c r="R92" s="64"/>
      <c r="S92" s="64"/>
      <c r="T92" s="65"/>
      <c r="U92" s="34"/>
      <c r="V92" s="34"/>
      <c r="W92" s="34"/>
      <c r="X92" s="34"/>
      <c r="Y92" s="34"/>
      <c r="Z92" s="34"/>
      <c r="AA92" s="34"/>
      <c r="AB92" s="34"/>
      <c r="AC92" s="34"/>
      <c r="AD92" s="34"/>
      <c r="AE92" s="34"/>
      <c r="AT92" s="17" t="s">
        <v>153</v>
      </c>
      <c r="AU92" s="17" t="s">
        <v>84</v>
      </c>
    </row>
    <row r="93" spans="1:65" s="2" customFormat="1" ht="16.5" customHeight="1">
      <c r="A93" s="34"/>
      <c r="B93" s="35"/>
      <c r="C93" s="190" t="s">
        <v>144</v>
      </c>
      <c r="D93" s="190" t="s">
        <v>155</v>
      </c>
      <c r="E93" s="191" t="s">
        <v>717</v>
      </c>
      <c r="F93" s="192" t="s">
        <v>718</v>
      </c>
      <c r="G93" s="193" t="s">
        <v>164</v>
      </c>
      <c r="H93" s="194">
        <v>3</v>
      </c>
      <c r="I93" s="195"/>
      <c r="J93" s="194">
        <f>ROUND((ROUND(I93,2))*(ROUND(H93,2)),2)</f>
        <v>0</v>
      </c>
      <c r="K93" s="192" t="s">
        <v>150</v>
      </c>
      <c r="L93" s="196"/>
      <c r="M93" s="197" t="s">
        <v>18</v>
      </c>
      <c r="N93" s="198" t="s">
        <v>45</v>
      </c>
      <c r="O93" s="64"/>
      <c r="P93" s="181">
        <f>O93*H93</f>
        <v>0</v>
      </c>
      <c r="Q93" s="181">
        <v>1E-4</v>
      </c>
      <c r="R93" s="181">
        <f>Q93*H93</f>
        <v>3.0000000000000003E-4</v>
      </c>
      <c r="S93" s="181">
        <v>0</v>
      </c>
      <c r="T93" s="182">
        <f>S93*H93</f>
        <v>0</v>
      </c>
      <c r="U93" s="34"/>
      <c r="V93" s="34"/>
      <c r="W93" s="34"/>
      <c r="X93" s="34"/>
      <c r="Y93" s="34"/>
      <c r="Z93" s="34"/>
      <c r="AA93" s="34"/>
      <c r="AB93" s="34"/>
      <c r="AC93" s="34"/>
      <c r="AD93" s="34"/>
      <c r="AE93" s="34"/>
      <c r="AR93" s="183" t="s">
        <v>349</v>
      </c>
      <c r="AT93" s="183" t="s">
        <v>155</v>
      </c>
      <c r="AU93" s="183" t="s">
        <v>84</v>
      </c>
      <c r="AY93" s="17" t="s">
        <v>143</v>
      </c>
      <c r="BE93" s="184">
        <f>IF(N93="základní",J93,0)</f>
        <v>0</v>
      </c>
      <c r="BF93" s="184">
        <f>IF(N93="snížená",J93,0)</f>
        <v>0</v>
      </c>
      <c r="BG93" s="184">
        <f>IF(N93="zákl. přenesená",J93,0)</f>
        <v>0</v>
      </c>
      <c r="BH93" s="184">
        <f>IF(N93="sníž. přenesená",J93,0)</f>
        <v>0</v>
      </c>
      <c r="BI93" s="184">
        <f>IF(N93="nulová",J93,0)</f>
        <v>0</v>
      </c>
      <c r="BJ93" s="17" t="s">
        <v>82</v>
      </c>
      <c r="BK93" s="184">
        <f>ROUND((ROUND(I93,2))*(ROUND(H93,2)),2)</f>
        <v>0</v>
      </c>
      <c r="BL93" s="17" t="s">
        <v>255</v>
      </c>
      <c r="BM93" s="183" t="s">
        <v>719</v>
      </c>
    </row>
    <row r="94" spans="1:65" s="2" customFormat="1" ht="49.15" customHeight="1">
      <c r="A94" s="34"/>
      <c r="B94" s="35"/>
      <c r="C94" s="173" t="s">
        <v>151</v>
      </c>
      <c r="D94" s="173" t="s">
        <v>146</v>
      </c>
      <c r="E94" s="174" t="s">
        <v>720</v>
      </c>
      <c r="F94" s="175" t="s">
        <v>721</v>
      </c>
      <c r="G94" s="176" t="s">
        <v>149</v>
      </c>
      <c r="H94" s="177">
        <v>0</v>
      </c>
      <c r="I94" s="178"/>
      <c r="J94" s="177">
        <f>ROUND((ROUND(I94,2))*(ROUND(H94,2)),2)</f>
        <v>0</v>
      </c>
      <c r="K94" s="175" t="s">
        <v>150</v>
      </c>
      <c r="L94" s="39"/>
      <c r="M94" s="179" t="s">
        <v>18</v>
      </c>
      <c r="N94" s="180" t="s">
        <v>45</v>
      </c>
      <c r="O94" s="64"/>
      <c r="P94" s="181">
        <f>O94*H94</f>
        <v>0</v>
      </c>
      <c r="Q94" s="181">
        <v>0</v>
      </c>
      <c r="R94" s="181">
        <f>Q94*H94</f>
        <v>0</v>
      </c>
      <c r="S94" s="181">
        <v>0</v>
      </c>
      <c r="T94" s="182">
        <f>S94*H94</f>
        <v>0</v>
      </c>
      <c r="U94" s="34"/>
      <c r="V94" s="34"/>
      <c r="W94" s="34"/>
      <c r="X94" s="34"/>
      <c r="Y94" s="34"/>
      <c r="Z94" s="34"/>
      <c r="AA94" s="34"/>
      <c r="AB94" s="34"/>
      <c r="AC94" s="34"/>
      <c r="AD94" s="34"/>
      <c r="AE94" s="34"/>
      <c r="AR94" s="183" t="s">
        <v>255</v>
      </c>
      <c r="AT94" s="183" t="s">
        <v>146</v>
      </c>
      <c r="AU94" s="183" t="s">
        <v>84</v>
      </c>
      <c r="AY94" s="17" t="s">
        <v>143</v>
      </c>
      <c r="BE94" s="184">
        <f>IF(N94="základní",J94,0)</f>
        <v>0</v>
      </c>
      <c r="BF94" s="184">
        <f>IF(N94="snížená",J94,0)</f>
        <v>0</v>
      </c>
      <c r="BG94" s="184">
        <f>IF(N94="zákl. přenesená",J94,0)</f>
        <v>0</v>
      </c>
      <c r="BH94" s="184">
        <f>IF(N94="sníž. přenesená",J94,0)</f>
        <v>0</v>
      </c>
      <c r="BI94" s="184">
        <f>IF(N94="nulová",J94,0)</f>
        <v>0</v>
      </c>
      <c r="BJ94" s="17" t="s">
        <v>82</v>
      </c>
      <c r="BK94" s="184">
        <f>ROUND((ROUND(I94,2))*(ROUND(H94,2)),2)</f>
        <v>0</v>
      </c>
      <c r="BL94" s="17" t="s">
        <v>255</v>
      </c>
      <c r="BM94" s="183" t="s">
        <v>722</v>
      </c>
    </row>
    <row r="95" spans="1:65" s="2" customFormat="1">
      <c r="A95" s="34"/>
      <c r="B95" s="35"/>
      <c r="C95" s="36"/>
      <c r="D95" s="185" t="s">
        <v>153</v>
      </c>
      <c r="E95" s="36"/>
      <c r="F95" s="186" t="s">
        <v>723</v>
      </c>
      <c r="G95" s="36"/>
      <c r="H95" s="36"/>
      <c r="I95" s="187"/>
      <c r="J95" s="36"/>
      <c r="K95" s="36"/>
      <c r="L95" s="39"/>
      <c r="M95" s="188"/>
      <c r="N95" s="189"/>
      <c r="O95" s="64"/>
      <c r="P95" s="64"/>
      <c r="Q95" s="64"/>
      <c r="R95" s="64"/>
      <c r="S95" s="64"/>
      <c r="T95" s="65"/>
      <c r="U95" s="34"/>
      <c r="V95" s="34"/>
      <c r="W95" s="34"/>
      <c r="X95" s="34"/>
      <c r="Y95" s="34"/>
      <c r="Z95" s="34"/>
      <c r="AA95" s="34"/>
      <c r="AB95" s="34"/>
      <c r="AC95" s="34"/>
      <c r="AD95" s="34"/>
      <c r="AE95" s="34"/>
      <c r="AT95" s="17" t="s">
        <v>153</v>
      </c>
      <c r="AU95" s="17" t="s">
        <v>84</v>
      </c>
    </row>
    <row r="96" spans="1:65" s="2" customFormat="1" ht="49.15" customHeight="1">
      <c r="A96" s="34"/>
      <c r="B96" s="35"/>
      <c r="C96" s="173" t="s">
        <v>177</v>
      </c>
      <c r="D96" s="173" t="s">
        <v>146</v>
      </c>
      <c r="E96" s="174" t="s">
        <v>724</v>
      </c>
      <c r="F96" s="175" t="s">
        <v>725</v>
      </c>
      <c r="G96" s="176" t="s">
        <v>149</v>
      </c>
      <c r="H96" s="177">
        <v>0</v>
      </c>
      <c r="I96" s="178"/>
      <c r="J96" s="177">
        <f>ROUND((ROUND(I96,2))*(ROUND(H96,2)),2)</f>
        <v>0</v>
      </c>
      <c r="K96" s="175" t="s">
        <v>150</v>
      </c>
      <c r="L96" s="39"/>
      <c r="M96" s="179" t="s">
        <v>18</v>
      </c>
      <c r="N96" s="180" t="s">
        <v>45</v>
      </c>
      <c r="O96" s="64"/>
      <c r="P96" s="181">
        <f>O96*H96</f>
        <v>0</v>
      </c>
      <c r="Q96" s="181">
        <v>0</v>
      </c>
      <c r="R96" s="181">
        <f>Q96*H96</f>
        <v>0</v>
      </c>
      <c r="S96" s="181">
        <v>0</v>
      </c>
      <c r="T96" s="182">
        <f>S96*H96</f>
        <v>0</v>
      </c>
      <c r="U96" s="34"/>
      <c r="V96" s="34"/>
      <c r="W96" s="34"/>
      <c r="X96" s="34"/>
      <c r="Y96" s="34"/>
      <c r="Z96" s="34"/>
      <c r="AA96" s="34"/>
      <c r="AB96" s="34"/>
      <c r="AC96" s="34"/>
      <c r="AD96" s="34"/>
      <c r="AE96" s="34"/>
      <c r="AR96" s="183" t="s">
        <v>255</v>
      </c>
      <c r="AT96" s="183" t="s">
        <v>146</v>
      </c>
      <c r="AU96" s="183" t="s">
        <v>84</v>
      </c>
      <c r="AY96" s="17" t="s">
        <v>143</v>
      </c>
      <c r="BE96" s="184">
        <f>IF(N96="základní",J96,0)</f>
        <v>0</v>
      </c>
      <c r="BF96" s="184">
        <f>IF(N96="snížená",J96,0)</f>
        <v>0</v>
      </c>
      <c r="BG96" s="184">
        <f>IF(N96="zákl. přenesená",J96,0)</f>
        <v>0</v>
      </c>
      <c r="BH96" s="184">
        <f>IF(N96="sníž. přenesená",J96,0)</f>
        <v>0</v>
      </c>
      <c r="BI96" s="184">
        <f>IF(N96="nulová",J96,0)</f>
        <v>0</v>
      </c>
      <c r="BJ96" s="17" t="s">
        <v>82</v>
      </c>
      <c r="BK96" s="184">
        <f>ROUND((ROUND(I96,2))*(ROUND(H96,2)),2)</f>
        <v>0</v>
      </c>
      <c r="BL96" s="17" t="s">
        <v>255</v>
      </c>
      <c r="BM96" s="183" t="s">
        <v>726</v>
      </c>
    </row>
    <row r="97" spans="1:65" s="2" customFormat="1">
      <c r="A97" s="34"/>
      <c r="B97" s="35"/>
      <c r="C97" s="36"/>
      <c r="D97" s="185" t="s">
        <v>153</v>
      </c>
      <c r="E97" s="36"/>
      <c r="F97" s="186" t="s">
        <v>727</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153</v>
      </c>
      <c r="AU97" s="17" t="s">
        <v>84</v>
      </c>
    </row>
    <row r="98" spans="1:65" s="12" customFormat="1" ht="22.9" customHeight="1">
      <c r="B98" s="157"/>
      <c r="C98" s="158"/>
      <c r="D98" s="159" t="s">
        <v>73</v>
      </c>
      <c r="E98" s="171" t="s">
        <v>728</v>
      </c>
      <c r="F98" s="171" t="s">
        <v>729</v>
      </c>
      <c r="G98" s="158"/>
      <c r="H98" s="158"/>
      <c r="I98" s="161"/>
      <c r="J98" s="172">
        <f>BK98</f>
        <v>0</v>
      </c>
      <c r="K98" s="158"/>
      <c r="L98" s="163"/>
      <c r="M98" s="164"/>
      <c r="N98" s="165"/>
      <c r="O98" s="165"/>
      <c r="P98" s="166">
        <f>SUM(P99:P117)</f>
        <v>0</v>
      </c>
      <c r="Q98" s="165"/>
      <c r="R98" s="166">
        <f>SUM(R99:R117)</f>
        <v>0.10598999999999999</v>
      </c>
      <c r="S98" s="165"/>
      <c r="T98" s="167">
        <f>SUM(T99:T117)</f>
        <v>0</v>
      </c>
      <c r="AR98" s="168" t="s">
        <v>84</v>
      </c>
      <c r="AT98" s="169" t="s">
        <v>73</v>
      </c>
      <c r="AU98" s="169" t="s">
        <v>82</v>
      </c>
      <c r="AY98" s="168" t="s">
        <v>143</v>
      </c>
      <c r="BK98" s="170">
        <f>SUM(BK99:BK117)</f>
        <v>0</v>
      </c>
    </row>
    <row r="99" spans="1:65" s="2" customFormat="1" ht="24.2" customHeight="1">
      <c r="A99" s="34"/>
      <c r="B99" s="35"/>
      <c r="C99" s="173" t="s">
        <v>185</v>
      </c>
      <c r="D99" s="173" t="s">
        <v>146</v>
      </c>
      <c r="E99" s="174" t="s">
        <v>730</v>
      </c>
      <c r="F99" s="175" t="s">
        <v>731</v>
      </c>
      <c r="G99" s="176" t="s">
        <v>164</v>
      </c>
      <c r="H99" s="177">
        <v>2</v>
      </c>
      <c r="I99" s="178"/>
      <c r="J99" s="177">
        <f>ROUND((ROUND(I99,2))*(ROUND(H99,2)),2)</f>
        <v>0</v>
      </c>
      <c r="K99" s="175" t="s">
        <v>273</v>
      </c>
      <c r="L99" s="39"/>
      <c r="M99" s="179" t="s">
        <v>18</v>
      </c>
      <c r="N99" s="180" t="s">
        <v>45</v>
      </c>
      <c r="O99" s="64"/>
      <c r="P99" s="181">
        <f>O99*H99</f>
        <v>0</v>
      </c>
      <c r="Q99" s="181">
        <v>1.6800000000000001E-3</v>
      </c>
      <c r="R99" s="181">
        <f>Q99*H99</f>
        <v>3.3600000000000001E-3</v>
      </c>
      <c r="S99" s="181">
        <v>0</v>
      </c>
      <c r="T99" s="182">
        <f>S99*H99</f>
        <v>0</v>
      </c>
      <c r="U99" s="34"/>
      <c r="V99" s="34"/>
      <c r="W99" s="34"/>
      <c r="X99" s="34"/>
      <c r="Y99" s="34"/>
      <c r="Z99" s="34"/>
      <c r="AA99" s="34"/>
      <c r="AB99" s="34"/>
      <c r="AC99" s="34"/>
      <c r="AD99" s="34"/>
      <c r="AE99" s="34"/>
      <c r="AR99" s="183" t="s">
        <v>255</v>
      </c>
      <c r="AT99" s="183" t="s">
        <v>146</v>
      </c>
      <c r="AU99" s="183" t="s">
        <v>84</v>
      </c>
      <c r="AY99" s="17" t="s">
        <v>143</v>
      </c>
      <c r="BE99" s="184">
        <f>IF(N99="základní",J99,0)</f>
        <v>0</v>
      </c>
      <c r="BF99" s="184">
        <f>IF(N99="snížená",J99,0)</f>
        <v>0</v>
      </c>
      <c r="BG99" s="184">
        <f>IF(N99="zákl. přenesená",J99,0)</f>
        <v>0</v>
      </c>
      <c r="BH99" s="184">
        <f>IF(N99="sníž. přenesená",J99,0)</f>
        <v>0</v>
      </c>
      <c r="BI99" s="184">
        <f>IF(N99="nulová",J99,0)</f>
        <v>0</v>
      </c>
      <c r="BJ99" s="17" t="s">
        <v>82</v>
      </c>
      <c r="BK99" s="184">
        <f>ROUND((ROUND(I99,2))*(ROUND(H99,2)),2)</f>
        <v>0</v>
      </c>
      <c r="BL99" s="17" t="s">
        <v>255</v>
      </c>
      <c r="BM99" s="183" t="s">
        <v>732</v>
      </c>
    </row>
    <row r="100" spans="1:65" s="2" customFormat="1" ht="24.2" customHeight="1">
      <c r="A100" s="34"/>
      <c r="B100" s="35"/>
      <c r="C100" s="173" t="s">
        <v>196</v>
      </c>
      <c r="D100" s="173" t="s">
        <v>146</v>
      </c>
      <c r="E100" s="174" t="s">
        <v>733</v>
      </c>
      <c r="F100" s="175" t="s">
        <v>734</v>
      </c>
      <c r="G100" s="176" t="s">
        <v>164</v>
      </c>
      <c r="H100" s="177">
        <v>2</v>
      </c>
      <c r="I100" s="178"/>
      <c r="J100" s="177">
        <f>ROUND((ROUND(I100,2))*(ROUND(H100,2)),2)</f>
        <v>0</v>
      </c>
      <c r="K100" s="175" t="s">
        <v>150</v>
      </c>
      <c r="L100" s="39"/>
      <c r="M100" s="179" t="s">
        <v>18</v>
      </c>
      <c r="N100" s="180" t="s">
        <v>45</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255</v>
      </c>
      <c r="AT100" s="183" t="s">
        <v>146</v>
      </c>
      <c r="AU100" s="183" t="s">
        <v>84</v>
      </c>
      <c r="AY100" s="17" t="s">
        <v>143</v>
      </c>
      <c r="BE100" s="184">
        <f>IF(N100="základní",J100,0)</f>
        <v>0</v>
      </c>
      <c r="BF100" s="184">
        <f>IF(N100="snížená",J100,0)</f>
        <v>0</v>
      </c>
      <c r="BG100" s="184">
        <f>IF(N100="zákl. přenesená",J100,0)</f>
        <v>0</v>
      </c>
      <c r="BH100" s="184">
        <f>IF(N100="sníž. přenesená",J100,0)</f>
        <v>0</v>
      </c>
      <c r="BI100" s="184">
        <f>IF(N100="nulová",J100,0)</f>
        <v>0</v>
      </c>
      <c r="BJ100" s="17" t="s">
        <v>82</v>
      </c>
      <c r="BK100" s="184">
        <f>ROUND((ROUND(I100,2))*(ROUND(H100,2)),2)</f>
        <v>0</v>
      </c>
      <c r="BL100" s="17" t="s">
        <v>255</v>
      </c>
      <c r="BM100" s="183" t="s">
        <v>735</v>
      </c>
    </row>
    <row r="101" spans="1:65" s="2" customFormat="1">
      <c r="A101" s="34"/>
      <c r="B101" s="35"/>
      <c r="C101" s="36"/>
      <c r="D101" s="185" t="s">
        <v>153</v>
      </c>
      <c r="E101" s="36"/>
      <c r="F101" s="186" t="s">
        <v>736</v>
      </c>
      <c r="G101" s="36"/>
      <c r="H101" s="36"/>
      <c r="I101" s="187"/>
      <c r="J101" s="36"/>
      <c r="K101" s="36"/>
      <c r="L101" s="39"/>
      <c r="M101" s="188"/>
      <c r="N101" s="189"/>
      <c r="O101" s="64"/>
      <c r="P101" s="64"/>
      <c r="Q101" s="64"/>
      <c r="R101" s="64"/>
      <c r="S101" s="64"/>
      <c r="T101" s="65"/>
      <c r="U101" s="34"/>
      <c r="V101" s="34"/>
      <c r="W101" s="34"/>
      <c r="X101" s="34"/>
      <c r="Y101" s="34"/>
      <c r="Z101" s="34"/>
      <c r="AA101" s="34"/>
      <c r="AB101" s="34"/>
      <c r="AC101" s="34"/>
      <c r="AD101" s="34"/>
      <c r="AE101" s="34"/>
      <c r="AT101" s="17" t="s">
        <v>153</v>
      </c>
      <c r="AU101" s="17" t="s">
        <v>84</v>
      </c>
    </row>
    <row r="102" spans="1:65" s="2" customFormat="1" ht="33" customHeight="1">
      <c r="A102" s="34"/>
      <c r="B102" s="35"/>
      <c r="C102" s="173" t="s">
        <v>158</v>
      </c>
      <c r="D102" s="173" t="s">
        <v>146</v>
      </c>
      <c r="E102" s="174" t="s">
        <v>737</v>
      </c>
      <c r="F102" s="175" t="s">
        <v>738</v>
      </c>
      <c r="G102" s="176" t="s">
        <v>272</v>
      </c>
      <c r="H102" s="177">
        <v>93</v>
      </c>
      <c r="I102" s="178"/>
      <c r="J102" s="177">
        <f>ROUND((ROUND(I102,2))*(ROUND(H102,2)),2)</f>
        <v>0</v>
      </c>
      <c r="K102" s="175" t="s">
        <v>150</v>
      </c>
      <c r="L102" s="39"/>
      <c r="M102" s="179" t="s">
        <v>18</v>
      </c>
      <c r="N102" s="180" t="s">
        <v>45</v>
      </c>
      <c r="O102" s="64"/>
      <c r="P102" s="181">
        <f>O102*H102</f>
        <v>0</v>
      </c>
      <c r="Q102" s="181">
        <v>5.9999999999999995E-4</v>
      </c>
      <c r="R102" s="181">
        <f>Q102*H102</f>
        <v>5.5799999999999995E-2</v>
      </c>
      <c r="S102" s="181">
        <v>0</v>
      </c>
      <c r="T102" s="182">
        <f>S102*H102</f>
        <v>0</v>
      </c>
      <c r="U102" s="34"/>
      <c r="V102" s="34"/>
      <c r="W102" s="34"/>
      <c r="X102" s="34"/>
      <c r="Y102" s="34"/>
      <c r="Z102" s="34"/>
      <c r="AA102" s="34"/>
      <c r="AB102" s="34"/>
      <c r="AC102" s="34"/>
      <c r="AD102" s="34"/>
      <c r="AE102" s="34"/>
      <c r="AR102" s="183" t="s">
        <v>255</v>
      </c>
      <c r="AT102" s="183" t="s">
        <v>146</v>
      </c>
      <c r="AU102" s="183" t="s">
        <v>84</v>
      </c>
      <c r="AY102" s="17" t="s">
        <v>143</v>
      </c>
      <c r="BE102" s="184">
        <f>IF(N102="základní",J102,0)</f>
        <v>0</v>
      </c>
      <c r="BF102" s="184">
        <f>IF(N102="snížená",J102,0)</f>
        <v>0</v>
      </c>
      <c r="BG102" s="184">
        <f>IF(N102="zákl. přenesená",J102,0)</f>
        <v>0</v>
      </c>
      <c r="BH102" s="184">
        <f>IF(N102="sníž. přenesená",J102,0)</f>
        <v>0</v>
      </c>
      <c r="BI102" s="184">
        <f>IF(N102="nulová",J102,0)</f>
        <v>0</v>
      </c>
      <c r="BJ102" s="17" t="s">
        <v>82</v>
      </c>
      <c r="BK102" s="184">
        <f>ROUND((ROUND(I102,2))*(ROUND(H102,2)),2)</f>
        <v>0</v>
      </c>
      <c r="BL102" s="17" t="s">
        <v>255</v>
      </c>
      <c r="BM102" s="183" t="s">
        <v>739</v>
      </c>
    </row>
    <row r="103" spans="1:65" s="2" customFormat="1">
      <c r="A103" s="34"/>
      <c r="B103" s="35"/>
      <c r="C103" s="36"/>
      <c r="D103" s="185" t="s">
        <v>153</v>
      </c>
      <c r="E103" s="36"/>
      <c r="F103" s="186" t="s">
        <v>740</v>
      </c>
      <c r="G103" s="36"/>
      <c r="H103" s="36"/>
      <c r="I103" s="187"/>
      <c r="J103" s="36"/>
      <c r="K103" s="36"/>
      <c r="L103" s="39"/>
      <c r="M103" s="188"/>
      <c r="N103" s="189"/>
      <c r="O103" s="64"/>
      <c r="P103" s="64"/>
      <c r="Q103" s="64"/>
      <c r="R103" s="64"/>
      <c r="S103" s="64"/>
      <c r="T103" s="65"/>
      <c r="U103" s="34"/>
      <c r="V103" s="34"/>
      <c r="W103" s="34"/>
      <c r="X103" s="34"/>
      <c r="Y103" s="34"/>
      <c r="Z103" s="34"/>
      <c r="AA103" s="34"/>
      <c r="AB103" s="34"/>
      <c r="AC103" s="34"/>
      <c r="AD103" s="34"/>
      <c r="AE103" s="34"/>
      <c r="AT103" s="17" t="s">
        <v>153</v>
      </c>
      <c r="AU103" s="17" t="s">
        <v>84</v>
      </c>
    </row>
    <row r="104" spans="1:65" s="2" customFormat="1" ht="19.5">
      <c r="A104" s="34"/>
      <c r="B104" s="35"/>
      <c r="C104" s="36"/>
      <c r="D104" s="201" t="s">
        <v>529</v>
      </c>
      <c r="E104" s="36"/>
      <c r="F104" s="233" t="s">
        <v>741</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529</v>
      </c>
      <c r="AU104" s="17" t="s">
        <v>84</v>
      </c>
    </row>
    <row r="105" spans="1:65" s="2" customFormat="1" ht="33" customHeight="1">
      <c r="A105" s="34"/>
      <c r="B105" s="35"/>
      <c r="C105" s="173" t="s">
        <v>205</v>
      </c>
      <c r="D105" s="173" t="s">
        <v>146</v>
      </c>
      <c r="E105" s="174" t="s">
        <v>742</v>
      </c>
      <c r="F105" s="175" t="s">
        <v>743</v>
      </c>
      <c r="G105" s="176" t="s">
        <v>272</v>
      </c>
      <c r="H105" s="177">
        <v>5</v>
      </c>
      <c r="I105" s="178"/>
      <c r="J105" s="177">
        <f>ROUND((ROUND(I105,2))*(ROUND(H105,2)),2)</f>
        <v>0</v>
      </c>
      <c r="K105" s="175" t="s">
        <v>150</v>
      </c>
      <c r="L105" s="39"/>
      <c r="M105" s="179" t="s">
        <v>18</v>
      </c>
      <c r="N105" s="180" t="s">
        <v>45</v>
      </c>
      <c r="O105" s="64"/>
      <c r="P105" s="181">
        <f>O105*H105</f>
        <v>0</v>
      </c>
      <c r="Q105" s="181">
        <v>1.33E-3</v>
      </c>
      <c r="R105" s="181">
        <f>Q105*H105</f>
        <v>6.6499999999999997E-3</v>
      </c>
      <c r="S105" s="181">
        <v>0</v>
      </c>
      <c r="T105" s="182">
        <f>S105*H105</f>
        <v>0</v>
      </c>
      <c r="U105" s="34"/>
      <c r="V105" s="34"/>
      <c r="W105" s="34"/>
      <c r="X105" s="34"/>
      <c r="Y105" s="34"/>
      <c r="Z105" s="34"/>
      <c r="AA105" s="34"/>
      <c r="AB105" s="34"/>
      <c r="AC105" s="34"/>
      <c r="AD105" s="34"/>
      <c r="AE105" s="34"/>
      <c r="AR105" s="183" t="s">
        <v>255</v>
      </c>
      <c r="AT105" s="183" t="s">
        <v>146</v>
      </c>
      <c r="AU105" s="183" t="s">
        <v>84</v>
      </c>
      <c r="AY105" s="17" t="s">
        <v>143</v>
      </c>
      <c r="BE105" s="184">
        <f>IF(N105="základní",J105,0)</f>
        <v>0</v>
      </c>
      <c r="BF105" s="184">
        <f>IF(N105="snížená",J105,0)</f>
        <v>0</v>
      </c>
      <c r="BG105" s="184">
        <f>IF(N105="zákl. přenesená",J105,0)</f>
        <v>0</v>
      </c>
      <c r="BH105" s="184">
        <f>IF(N105="sníž. přenesená",J105,0)</f>
        <v>0</v>
      </c>
      <c r="BI105" s="184">
        <f>IF(N105="nulová",J105,0)</f>
        <v>0</v>
      </c>
      <c r="BJ105" s="17" t="s">
        <v>82</v>
      </c>
      <c r="BK105" s="184">
        <f>ROUND((ROUND(I105,2))*(ROUND(H105,2)),2)</f>
        <v>0</v>
      </c>
      <c r="BL105" s="17" t="s">
        <v>255</v>
      </c>
      <c r="BM105" s="183" t="s">
        <v>744</v>
      </c>
    </row>
    <row r="106" spans="1:65" s="2" customFormat="1">
      <c r="A106" s="34"/>
      <c r="B106" s="35"/>
      <c r="C106" s="36"/>
      <c r="D106" s="185" t="s">
        <v>153</v>
      </c>
      <c r="E106" s="36"/>
      <c r="F106" s="186" t="s">
        <v>745</v>
      </c>
      <c r="G106" s="36"/>
      <c r="H106" s="36"/>
      <c r="I106" s="187"/>
      <c r="J106" s="36"/>
      <c r="K106" s="36"/>
      <c r="L106" s="39"/>
      <c r="M106" s="188"/>
      <c r="N106" s="189"/>
      <c r="O106" s="64"/>
      <c r="P106" s="64"/>
      <c r="Q106" s="64"/>
      <c r="R106" s="64"/>
      <c r="S106" s="64"/>
      <c r="T106" s="65"/>
      <c r="U106" s="34"/>
      <c r="V106" s="34"/>
      <c r="W106" s="34"/>
      <c r="X106" s="34"/>
      <c r="Y106" s="34"/>
      <c r="Z106" s="34"/>
      <c r="AA106" s="34"/>
      <c r="AB106" s="34"/>
      <c r="AC106" s="34"/>
      <c r="AD106" s="34"/>
      <c r="AE106" s="34"/>
      <c r="AT106" s="17" t="s">
        <v>153</v>
      </c>
      <c r="AU106" s="17" t="s">
        <v>84</v>
      </c>
    </row>
    <row r="107" spans="1:65" s="2" customFormat="1" ht="19.5">
      <c r="A107" s="34"/>
      <c r="B107" s="35"/>
      <c r="C107" s="36"/>
      <c r="D107" s="201" t="s">
        <v>529</v>
      </c>
      <c r="E107" s="36"/>
      <c r="F107" s="233" t="s">
        <v>741</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529</v>
      </c>
      <c r="AU107" s="17" t="s">
        <v>84</v>
      </c>
    </row>
    <row r="108" spans="1:65" s="2" customFormat="1" ht="24.2" customHeight="1">
      <c r="A108" s="34"/>
      <c r="B108" s="35"/>
      <c r="C108" s="173" t="s">
        <v>211</v>
      </c>
      <c r="D108" s="173" t="s">
        <v>146</v>
      </c>
      <c r="E108" s="174" t="s">
        <v>746</v>
      </c>
      <c r="F108" s="175" t="s">
        <v>747</v>
      </c>
      <c r="G108" s="176" t="s">
        <v>164</v>
      </c>
      <c r="H108" s="177">
        <v>2</v>
      </c>
      <c r="I108" s="178"/>
      <c r="J108" s="177">
        <f>ROUND((ROUND(I108,2))*(ROUND(H108,2)),2)</f>
        <v>0</v>
      </c>
      <c r="K108" s="175" t="s">
        <v>150</v>
      </c>
      <c r="L108" s="39"/>
      <c r="M108" s="179" t="s">
        <v>18</v>
      </c>
      <c r="N108" s="180" t="s">
        <v>45</v>
      </c>
      <c r="O108" s="64"/>
      <c r="P108" s="181">
        <f>O108*H108</f>
        <v>0</v>
      </c>
      <c r="Q108" s="181">
        <v>0</v>
      </c>
      <c r="R108" s="181">
        <f>Q108*H108</f>
        <v>0</v>
      </c>
      <c r="S108" s="181">
        <v>0</v>
      </c>
      <c r="T108" s="182">
        <f>S108*H108</f>
        <v>0</v>
      </c>
      <c r="U108" s="34"/>
      <c r="V108" s="34"/>
      <c r="W108" s="34"/>
      <c r="X108" s="34"/>
      <c r="Y108" s="34"/>
      <c r="Z108" s="34"/>
      <c r="AA108" s="34"/>
      <c r="AB108" s="34"/>
      <c r="AC108" s="34"/>
      <c r="AD108" s="34"/>
      <c r="AE108" s="34"/>
      <c r="AR108" s="183" t="s">
        <v>255</v>
      </c>
      <c r="AT108" s="183" t="s">
        <v>146</v>
      </c>
      <c r="AU108" s="183" t="s">
        <v>84</v>
      </c>
      <c r="AY108" s="17" t="s">
        <v>143</v>
      </c>
      <c r="BE108" s="184">
        <f>IF(N108="základní",J108,0)</f>
        <v>0</v>
      </c>
      <c r="BF108" s="184">
        <f>IF(N108="snížená",J108,0)</f>
        <v>0</v>
      </c>
      <c r="BG108" s="184">
        <f>IF(N108="zákl. přenesená",J108,0)</f>
        <v>0</v>
      </c>
      <c r="BH108" s="184">
        <f>IF(N108="sníž. přenesená",J108,0)</f>
        <v>0</v>
      </c>
      <c r="BI108" s="184">
        <f>IF(N108="nulová",J108,0)</f>
        <v>0</v>
      </c>
      <c r="BJ108" s="17" t="s">
        <v>82</v>
      </c>
      <c r="BK108" s="184">
        <f>ROUND((ROUND(I108,2))*(ROUND(H108,2)),2)</f>
        <v>0</v>
      </c>
      <c r="BL108" s="17" t="s">
        <v>255</v>
      </c>
      <c r="BM108" s="183" t="s">
        <v>748</v>
      </c>
    </row>
    <row r="109" spans="1:65" s="2" customFormat="1">
      <c r="A109" s="34"/>
      <c r="B109" s="35"/>
      <c r="C109" s="36"/>
      <c r="D109" s="185" t="s">
        <v>153</v>
      </c>
      <c r="E109" s="36"/>
      <c r="F109" s="186" t="s">
        <v>749</v>
      </c>
      <c r="G109" s="36"/>
      <c r="H109" s="36"/>
      <c r="I109" s="187"/>
      <c r="J109" s="36"/>
      <c r="K109" s="36"/>
      <c r="L109" s="39"/>
      <c r="M109" s="188"/>
      <c r="N109" s="189"/>
      <c r="O109" s="64"/>
      <c r="P109" s="64"/>
      <c r="Q109" s="64"/>
      <c r="R109" s="64"/>
      <c r="S109" s="64"/>
      <c r="T109" s="65"/>
      <c r="U109" s="34"/>
      <c r="V109" s="34"/>
      <c r="W109" s="34"/>
      <c r="X109" s="34"/>
      <c r="Y109" s="34"/>
      <c r="Z109" s="34"/>
      <c r="AA109" s="34"/>
      <c r="AB109" s="34"/>
      <c r="AC109" s="34"/>
      <c r="AD109" s="34"/>
      <c r="AE109" s="34"/>
      <c r="AT109" s="17" t="s">
        <v>153</v>
      </c>
      <c r="AU109" s="17" t="s">
        <v>84</v>
      </c>
    </row>
    <row r="110" spans="1:65" s="2" customFormat="1" ht="37.9" customHeight="1">
      <c r="A110" s="34"/>
      <c r="B110" s="35"/>
      <c r="C110" s="173" t="s">
        <v>218</v>
      </c>
      <c r="D110" s="173" t="s">
        <v>146</v>
      </c>
      <c r="E110" s="174" t="s">
        <v>750</v>
      </c>
      <c r="F110" s="175" t="s">
        <v>751</v>
      </c>
      <c r="G110" s="176" t="s">
        <v>272</v>
      </c>
      <c r="H110" s="177">
        <v>98</v>
      </c>
      <c r="I110" s="178"/>
      <c r="J110" s="177">
        <f>ROUND((ROUND(I110,2))*(ROUND(H110,2)),2)</f>
        <v>0</v>
      </c>
      <c r="K110" s="175" t="s">
        <v>150</v>
      </c>
      <c r="L110" s="39"/>
      <c r="M110" s="179" t="s">
        <v>18</v>
      </c>
      <c r="N110" s="180" t="s">
        <v>45</v>
      </c>
      <c r="O110" s="64"/>
      <c r="P110" s="181">
        <f>O110*H110</f>
        <v>0</v>
      </c>
      <c r="Q110" s="181">
        <v>4.0000000000000002E-4</v>
      </c>
      <c r="R110" s="181">
        <f>Q110*H110</f>
        <v>3.9199999999999999E-2</v>
      </c>
      <c r="S110" s="181">
        <v>0</v>
      </c>
      <c r="T110" s="182">
        <f>S110*H110</f>
        <v>0</v>
      </c>
      <c r="U110" s="34"/>
      <c r="V110" s="34"/>
      <c r="W110" s="34"/>
      <c r="X110" s="34"/>
      <c r="Y110" s="34"/>
      <c r="Z110" s="34"/>
      <c r="AA110" s="34"/>
      <c r="AB110" s="34"/>
      <c r="AC110" s="34"/>
      <c r="AD110" s="34"/>
      <c r="AE110" s="34"/>
      <c r="AR110" s="183" t="s">
        <v>255</v>
      </c>
      <c r="AT110" s="183" t="s">
        <v>146</v>
      </c>
      <c r="AU110" s="183" t="s">
        <v>84</v>
      </c>
      <c r="AY110" s="17" t="s">
        <v>143</v>
      </c>
      <c r="BE110" s="184">
        <f>IF(N110="základní",J110,0)</f>
        <v>0</v>
      </c>
      <c r="BF110" s="184">
        <f>IF(N110="snížená",J110,0)</f>
        <v>0</v>
      </c>
      <c r="BG110" s="184">
        <f>IF(N110="zákl. přenesená",J110,0)</f>
        <v>0</v>
      </c>
      <c r="BH110" s="184">
        <f>IF(N110="sníž. přenesená",J110,0)</f>
        <v>0</v>
      </c>
      <c r="BI110" s="184">
        <f>IF(N110="nulová",J110,0)</f>
        <v>0</v>
      </c>
      <c r="BJ110" s="17" t="s">
        <v>82</v>
      </c>
      <c r="BK110" s="184">
        <f>ROUND((ROUND(I110,2))*(ROUND(H110,2)),2)</f>
        <v>0</v>
      </c>
      <c r="BL110" s="17" t="s">
        <v>255</v>
      </c>
      <c r="BM110" s="183" t="s">
        <v>752</v>
      </c>
    </row>
    <row r="111" spans="1:65" s="2" customFormat="1">
      <c r="A111" s="34"/>
      <c r="B111" s="35"/>
      <c r="C111" s="36"/>
      <c r="D111" s="185" t="s">
        <v>153</v>
      </c>
      <c r="E111" s="36"/>
      <c r="F111" s="186" t="s">
        <v>753</v>
      </c>
      <c r="G111" s="36"/>
      <c r="H111" s="36"/>
      <c r="I111" s="187"/>
      <c r="J111" s="36"/>
      <c r="K111" s="36"/>
      <c r="L111" s="39"/>
      <c r="M111" s="188"/>
      <c r="N111" s="189"/>
      <c r="O111" s="64"/>
      <c r="P111" s="64"/>
      <c r="Q111" s="64"/>
      <c r="R111" s="64"/>
      <c r="S111" s="64"/>
      <c r="T111" s="65"/>
      <c r="U111" s="34"/>
      <c r="V111" s="34"/>
      <c r="W111" s="34"/>
      <c r="X111" s="34"/>
      <c r="Y111" s="34"/>
      <c r="Z111" s="34"/>
      <c r="AA111" s="34"/>
      <c r="AB111" s="34"/>
      <c r="AC111" s="34"/>
      <c r="AD111" s="34"/>
      <c r="AE111" s="34"/>
      <c r="AT111" s="17" t="s">
        <v>153</v>
      </c>
      <c r="AU111" s="17" t="s">
        <v>84</v>
      </c>
    </row>
    <row r="112" spans="1:65" s="2" customFormat="1" ht="33" customHeight="1">
      <c r="A112" s="34"/>
      <c r="B112" s="35"/>
      <c r="C112" s="173" t="s">
        <v>226</v>
      </c>
      <c r="D112" s="173" t="s">
        <v>146</v>
      </c>
      <c r="E112" s="174" t="s">
        <v>754</v>
      </c>
      <c r="F112" s="175" t="s">
        <v>755</v>
      </c>
      <c r="G112" s="176" t="s">
        <v>272</v>
      </c>
      <c r="H112" s="177">
        <v>98</v>
      </c>
      <c r="I112" s="178"/>
      <c r="J112" s="177">
        <f>ROUND((ROUND(I112,2))*(ROUND(H112,2)),2)</f>
        <v>0</v>
      </c>
      <c r="K112" s="175" t="s">
        <v>150</v>
      </c>
      <c r="L112" s="39"/>
      <c r="M112" s="179" t="s">
        <v>18</v>
      </c>
      <c r="N112" s="180" t="s">
        <v>45</v>
      </c>
      <c r="O112" s="64"/>
      <c r="P112" s="181">
        <f>O112*H112</f>
        <v>0</v>
      </c>
      <c r="Q112" s="181">
        <v>1.0000000000000001E-5</v>
      </c>
      <c r="R112" s="181">
        <f>Q112*H112</f>
        <v>9.8000000000000019E-4</v>
      </c>
      <c r="S112" s="181">
        <v>0</v>
      </c>
      <c r="T112" s="182">
        <f>S112*H112</f>
        <v>0</v>
      </c>
      <c r="U112" s="34"/>
      <c r="V112" s="34"/>
      <c r="W112" s="34"/>
      <c r="X112" s="34"/>
      <c r="Y112" s="34"/>
      <c r="Z112" s="34"/>
      <c r="AA112" s="34"/>
      <c r="AB112" s="34"/>
      <c r="AC112" s="34"/>
      <c r="AD112" s="34"/>
      <c r="AE112" s="34"/>
      <c r="AR112" s="183" t="s">
        <v>255</v>
      </c>
      <c r="AT112" s="183" t="s">
        <v>146</v>
      </c>
      <c r="AU112" s="183" t="s">
        <v>84</v>
      </c>
      <c r="AY112" s="17" t="s">
        <v>143</v>
      </c>
      <c r="BE112" s="184">
        <f>IF(N112="základní",J112,0)</f>
        <v>0</v>
      </c>
      <c r="BF112" s="184">
        <f>IF(N112="snížená",J112,0)</f>
        <v>0</v>
      </c>
      <c r="BG112" s="184">
        <f>IF(N112="zákl. přenesená",J112,0)</f>
        <v>0</v>
      </c>
      <c r="BH112" s="184">
        <f>IF(N112="sníž. přenesená",J112,0)</f>
        <v>0</v>
      </c>
      <c r="BI112" s="184">
        <f>IF(N112="nulová",J112,0)</f>
        <v>0</v>
      </c>
      <c r="BJ112" s="17" t="s">
        <v>82</v>
      </c>
      <c r="BK112" s="184">
        <f>ROUND((ROUND(I112,2))*(ROUND(H112,2)),2)</f>
        <v>0</v>
      </c>
      <c r="BL112" s="17" t="s">
        <v>255</v>
      </c>
      <c r="BM112" s="183" t="s">
        <v>756</v>
      </c>
    </row>
    <row r="113" spans="1:65" s="2" customFormat="1">
      <c r="A113" s="34"/>
      <c r="B113" s="35"/>
      <c r="C113" s="36"/>
      <c r="D113" s="185" t="s">
        <v>153</v>
      </c>
      <c r="E113" s="36"/>
      <c r="F113" s="186" t="s">
        <v>757</v>
      </c>
      <c r="G113" s="36"/>
      <c r="H113" s="36"/>
      <c r="I113" s="187"/>
      <c r="J113" s="36"/>
      <c r="K113" s="36"/>
      <c r="L113" s="39"/>
      <c r="M113" s="188"/>
      <c r="N113" s="189"/>
      <c r="O113" s="64"/>
      <c r="P113" s="64"/>
      <c r="Q113" s="64"/>
      <c r="R113" s="64"/>
      <c r="S113" s="64"/>
      <c r="T113" s="65"/>
      <c r="U113" s="34"/>
      <c r="V113" s="34"/>
      <c r="W113" s="34"/>
      <c r="X113" s="34"/>
      <c r="Y113" s="34"/>
      <c r="Z113" s="34"/>
      <c r="AA113" s="34"/>
      <c r="AB113" s="34"/>
      <c r="AC113" s="34"/>
      <c r="AD113" s="34"/>
      <c r="AE113" s="34"/>
      <c r="AT113" s="17" t="s">
        <v>153</v>
      </c>
      <c r="AU113" s="17" t="s">
        <v>84</v>
      </c>
    </row>
    <row r="114" spans="1:65" s="2" customFormat="1" ht="44.25" customHeight="1">
      <c r="A114" s="34"/>
      <c r="B114" s="35"/>
      <c r="C114" s="173" t="s">
        <v>231</v>
      </c>
      <c r="D114" s="173" t="s">
        <v>146</v>
      </c>
      <c r="E114" s="174" t="s">
        <v>758</v>
      </c>
      <c r="F114" s="175" t="s">
        <v>759</v>
      </c>
      <c r="G114" s="176" t="s">
        <v>149</v>
      </c>
      <c r="H114" s="177">
        <v>0.11</v>
      </c>
      <c r="I114" s="178"/>
      <c r="J114" s="177">
        <f>ROUND((ROUND(I114,2))*(ROUND(H114,2)),2)</f>
        <v>0</v>
      </c>
      <c r="K114" s="175" t="s">
        <v>150</v>
      </c>
      <c r="L114" s="39"/>
      <c r="M114" s="179" t="s">
        <v>18</v>
      </c>
      <c r="N114" s="180" t="s">
        <v>45</v>
      </c>
      <c r="O114" s="64"/>
      <c r="P114" s="181">
        <f>O114*H114</f>
        <v>0</v>
      </c>
      <c r="Q114" s="181">
        <v>0</v>
      </c>
      <c r="R114" s="181">
        <f>Q114*H114</f>
        <v>0</v>
      </c>
      <c r="S114" s="181">
        <v>0</v>
      </c>
      <c r="T114" s="182">
        <f>S114*H114</f>
        <v>0</v>
      </c>
      <c r="U114" s="34"/>
      <c r="V114" s="34"/>
      <c r="W114" s="34"/>
      <c r="X114" s="34"/>
      <c r="Y114" s="34"/>
      <c r="Z114" s="34"/>
      <c r="AA114" s="34"/>
      <c r="AB114" s="34"/>
      <c r="AC114" s="34"/>
      <c r="AD114" s="34"/>
      <c r="AE114" s="34"/>
      <c r="AR114" s="183" t="s">
        <v>255</v>
      </c>
      <c r="AT114" s="183" t="s">
        <v>146</v>
      </c>
      <c r="AU114" s="183" t="s">
        <v>84</v>
      </c>
      <c r="AY114" s="17" t="s">
        <v>143</v>
      </c>
      <c r="BE114" s="184">
        <f>IF(N114="základní",J114,0)</f>
        <v>0</v>
      </c>
      <c r="BF114" s="184">
        <f>IF(N114="snížená",J114,0)</f>
        <v>0</v>
      </c>
      <c r="BG114" s="184">
        <f>IF(N114="zákl. přenesená",J114,0)</f>
        <v>0</v>
      </c>
      <c r="BH114" s="184">
        <f>IF(N114="sníž. přenesená",J114,0)</f>
        <v>0</v>
      </c>
      <c r="BI114" s="184">
        <f>IF(N114="nulová",J114,0)</f>
        <v>0</v>
      </c>
      <c r="BJ114" s="17" t="s">
        <v>82</v>
      </c>
      <c r="BK114" s="184">
        <f>ROUND((ROUND(I114,2))*(ROUND(H114,2)),2)</f>
        <v>0</v>
      </c>
      <c r="BL114" s="17" t="s">
        <v>255</v>
      </c>
      <c r="BM114" s="183" t="s">
        <v>760</v>
      </c>
    </row>
    <row r="115" spans="1:65" s="2" customFormat="1">
      <c r="A115" s="34"/>
      <c r="B115" s="35"/>
      <c r="C115" s="36"/>
      <c r="D115" s="185" t="s">
        <v>153</v>
      </c>
      <c r="E115" s="36"/>
      <c r="F115" s="186" t="s">
        <v>761</v>
      </c>
      <c r="G115" s="36"/>
      <c r="H115" s="36"/>
      <c r="I115" s="187"/>
      <c r="J115" s="36"/>
      <c r="K115" s="36"/>
      <c r="L115" s="39"/>
      <c r="M115" s="188"/>
      <c r="N115" s="189"/>
      <c r="O115" s="64"/>
      <c r="P115" s="64"/>
      <c r="Q115" s="64"/>
      <c r="R115" s="64"/>
      <c r="S115" s="64"/>
      <c r="T115" s="65"/>
      <c r="U115" s="34"/>
      <c r="V115" s="34"/>
      <c r="W115" s="34"/>
      <c r="X115" s="34"/>
      <c r="Y115" s="34"/>
      <c r="Z115" s="34"/>
      <c r="AA115" s="34"/>
      <c r="AB115" s="34"/>
      <c r="AC115" s="34"/>
      <c r="AD115" s="34"/>
      <c r="AE115" s="34"/>
      <c r="AT115" s="17" t="s">
        <v>153</v>
      </c>
      <c r="AU115" s="17" t="s">
        <v>84</v>
      </c>
    </row>
    <row r="116" spans="1:65" s="2" customFormat="1" ht="49.15" customHeight="1">
      <c r="A116" s="34"/>
      <c r="B116" s="35"/>
      <c r="C116" s="173" t="s">
        <v>239</v>
      </c>
      <c r="D116" s="173" t="s">
        <v>146</v>
      </c>
      <c r="E116" s="174" t="s">
        <v>762</v>
      </c>
      <c r="F116" s="175" t="s">
        <v>763</v>
      </c>
      <c r="G116" s="176" t="s">
        <v>149</v>
      </c>
      <c r="H116" s="177">
        <v>0.11</v>
      </c>
      <c r="I116" s="178"/>
      <c r="J116" s="177">
        <f>ROUND((ROUND(I116,2))*(ROUND(H116,2)),2)</f>
        <v>0</v>
      </c>
      <c r="K116" s="175" t="s">
        <v>150</v>
      </c>
      <c r="L116" s="39"/>
      <c r="M116" s="179" t="s">
        <v>18</v>
      </c>
      <c r="N116" s="180" t="s">
        <v>45</v>
      </c>
      <c r="O116" s="64"/>
      <c r="P116" s="181">
        <f>O116*H116</f>
        <v>0</v>
      </c>
      <c r="Q116" s="181">
        <v>0</v>
      </c>
      <c r="R116" s="181">
        <f>Q116*H116</f>
        <v>0</v>
      </c>
      <c r="S116" s="181">
        <v>0</v>
      </c>
      <c r="T116" s="182">
        <f>S116*H116</f>
        <v>0</v>
      </c>
      <c r="U116" s="34"/>
      <c r="V116" s="34"/>
      <c r="W116" s="34"/>
      <c r="X116" s="34"/>
      <c r="Y116" s="34"/>
      <c r="Z116" s="34"/>
      <c r="AA116" s="34"/>
      <c r="AB116" s="34"/>
      <c r="AC116" s="34"/>
      <c r="AD116" s="34"/>
      <c r="AE116" s="34"/>
      <c r="AR116" s="183" t="s">
        <v>255</v>
      </c>
      <c r="AT116" s="183" t="s">
        <v>146</v>
      </c>
      <c r="AU116" s="183" t="s">
        <v>84</v>
      </c>
      <c r="AY116" s="17" t="s">
        <v>143</v>
      </c>
      <c r="BE116" s="184">
        <f>IF(N116="základní",J116,0)</f>
        <v>0</v>
      </c>
      <c r="BF116" s="184">
        <f>IF(N116="snížená",J116,0)</f>
        <v>0</v>
      </c>
      <c r="BG116" s="184">
        <f>IF(N116="zákl. přenesená",J116,0)</f>
        <v>0</v>
      </c>
      <c r="BH116" s="184">
        <f>IF(N116="sníž. přenesená",J116,0)</f>
        <v>0</v>
      </c>
      <c r="BI116" s="184">
        <f>IF(N116="nulová",J116,0)</f>
        <v>0</v>
      </c>
      <c r="BJ116" s="17" t="s">
        <v>82</v>
      </c>
      <c r="BK116" s="184">
        <f>ROUND((ROUND(I116,2))*(ROUND(H116,2)),2)</f>
        <v>0</v>
      </c>
      <c r="BL116" s="17" t="s">
        <v>255</v>
      </c>
      <c r="BM116" s="183" t="s">
        <v>764</v>
      </c>
    </row>
    <row r="117" spans="1:65" s="2" customFormat="1">
      <c r="A117" s="34"/>
      <c r="B117" s="35"/>
      <c r="C117" s="36"/>
      <c r="D117" s="185" t="s">
        <v>153</v>
      </c>
      <c r="E117" s="36"/>
      <c r="F117" s="186" t="s">
        <v>765</v>
      </c>
      <c r="G117" s="36"/>
      <c r="H117" s="36"/>
      <c r="I117" s="187"/>
      <c r="J117" s="36"/>
      <c r="K117" s="36"/>
      <c r="L117" s="39"/>
      <c r="M117" s="188"/>
      <c r="N117" s="189"/>
      <c r="O117" s="64"/>
      <c r="P117" s="64"/>
      <c r="Q117" s="64"/>
      <c r="R117" s="64"/>
      <c r="S117" s="64"/>
      <c r="T117" s="65"/>
      <c r="U117" s="34"/>
      <c r="V117" s="34"/>
      <c r="W117" s="34"/>
      <c r="X117" s="34"/>
      <c r="Y117" s="34"/>
      <c r="Z117" s="34"/>
      <c r="AA117" s="34"/>
      <c r="AB117" s="34"/>
      <c r="AC117" s="34"/>
      <c r="AD117" s="34"/>
      <c r="AE117" s="34"/>
      <c r="AT117" s="17" t="s">
        <v>153</v>
      </c>
      <c r="AU117" s="17" t="s">
        <v>84</v>
      </c>
    </row>
    <row r="118" spans="1:65" s="12" customFormat="1" ht="25.9" customHeight="1">
      <c r="B118" s="157"/>
      <c r="C118" s="158"/>
      <c r="D118" s="159" t="s">
        <v>73</v>
      </c>
      <c r="E118" s="160" t="s">
        <v>766</v>
      </c>
      <c r="F118" s="160" t="s">
        <v>767</v>
      </c>
      <c r="G118" s="158"/>
      <c r="H118" s="158"/>
      <c r="I118" s="161"/>
      <c r="J118" s="162">
        <f>BK118</f>
        <v>0</v>
      </c>
      <c r="K118" s="158"/>
      <c r="L118" s="163"/>
      <c r="M118" s="164"/>
      <c r="N118" s="165"/>
      <c r="O118" s="165"/>
      <c r="P118" s="166">
        <f>SUM(P119:P120)</f>
        <v>0</v>
      </c>
      <c r="Q118" s="165"/>
      <c r="R118" s="166">
        <f>SUM(R119:R120)</f>
        <v>0</v>
      </c>
      <c r="S118" s="165"/>
      <c r="T118" s="167">
        <f>SUM(T119:T120)</f>
        <v>0</v>
      </c>
      <c r="AR118" s="168" t="s">
        <v>151</v>
      </c>
      <c r="AT118" s="169" t="s">
        <v>73</v>
      </c>
      <c r="AU118" s="169" t="s">
        <v>74</v>
      </c>
      <c r="AY118" s="168" t="s">
        <v>143</v>
      </c>
      <c r="BK118" s="170">
        <f>SUM(BK119:BK120)</f>
        <v>0</v>
      </c>
    </row>
    <row r="119" spans="1:65" s="2" customFormat="1" ht="37.9" customHeight="1">
      <c r="A119" s="34"/>
      <c r="B119" s="35"/>
      <c r="C119" s="173" t="s">
        <v>8</v>
      </c>
      <c r="D119" s="173" t="s">
        <v>146</v>
      </c>
      <c r="E119" s="174" t="s">
        <v>768</v>
      </c>
      <c r="F119" s="175" t="s">
        <v>769</v>
      </c>
      <c r="G119" s="176" t="s">
        <v>770</v>
      </c>
      <c r="H119" s="177">
        <v>24</v>
      </c>
      <c r="I119" s="178"/>
      <c r="J119" s="177">
        <f>ROUND((ROUND(I119,2))*(ROUND(H119,2)),2)</f>
        <v>0</v>
      </c>
      <c r="K119" s="175" t="s">
        <v>150</v>
      </c>
      <c r="L119" s="39"/>
      <c r="M119" s="179" t="s">
        <v>18</v>
      </c>
      <c r="N119" s="180" t="s">
        <v>45</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771</v>
      </c>
      <c r="AT119" s="183" t="s">
        <v>146</v>
      </c>
      <c r="AU119" s="183" t="s">
        <v>82</v>
      </c>
      <c r="AY119" s="17" t="s">
        <v>143</v>
      </c>
      <c r="BE119" s="184">
        <f>IF(N119="základní",J119,0)</f>
        <v>0</v>
      </c>
      <c r="BF119" s="184">
        <f>IF(N119="snížená",J119,0)</f>
        <v>0</v>
      </c>
      <c r="BG119" s="184">
        <f>IF(N119="zákl. přenesená",J119,0)</f>
        <v>0</v>
      </c>
      <c r="BH119" s="184">
        <f>IF(N119="sníž. přenesená",J119,0)</f>
        <v>0</v>
      </c>
      <c r="BI119" s="184">
        <f>IF(N119="nulová",J119,0)</f>
        <v>0</v>
      </c>
      <c r="BJ119" s="17" t="s">
        <v>82</v>
      </c>
      <c r="BK119" s="184">
        <f>ROUND((ROUND(I119,2))*(ROUND(H119,2)),2)</f>
        <v>0</v>
      </c>
      <c r="BL119" s="17" t="s">
        <v>771</v>
      </c>
      <c r="BM119" s="183" t="s">
        <v>772</v>
      </c>
    </row>
    <row r="120" spans="1:65" s="2" customFormat="1">
      <c r="A120" s="34"/>
      <c r="B120" s="35"/>
      <c r="C120" s="36"/>
      <c r="D120" s="185" t="s">
        <v>153</v>
      </c>
      <c r="E120" s="36"/>
      <c r="F120" s="186" t="s">
        <v>773</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153</v>
      </c>
      <c r="AU120" s="17" t="s">
        <v>82</v>
      </c>
    </row>
    <row r="121" spans="1:65" s="12" customFormat="1" ht="25.9" customHeight="1">
      <c r="B121" s="157"/>
      <c r="C121" s="158"/>
      <c r="D121" s="159" t="s">
        <v>73</v>
      </c>
      <c r="E121" s="160" t="s">
        <v>640</v>
      </c>
      <c r="F121" s="160" t="s">
        <v>641</v>
      </c>
      <c r="G121" s="158"/>
      <c r="H121" s="158"/>
      <c r="I121" s="161"/>
      <c r="J121" s="162">
        <f>BK121</f>
        <v>0</v>
      </c>
      <c r="K121" s="158"/>
      <c r="L121" s="163"/>
      <c r="M121" s="164"/>
      <c r="N121" s="165"/>
      <c r="O121" s="165"/>
      <c r="P121" s="166">
        <f>P122+P125</f>
        <v>0</v>
      </c>
      <c r="Q121" s="165"/>
      <c r="R121" s="166">
        <f>R122+R125</f>
        <v>0</v>
      </c>
      <c r="S121" s="165"/>
      <c r="T121" s="167">
        <f>T122+T125</f>
        <v>0</v>
      </c>
      <c r="AR121" s="168" t="s">
        <v>177</v>
      </c>
      <c r="AT121" s="169" t="s">
        <v>73</v>
      </c>
      <c r="AU121" s="169" t="s">
        <v>74</v>
      </c>
      <c r="AY121" s="168" t="s">
        <v>143</v>
      </c>
      <c r="BK121" s="170">
        <f>BK122+BK125</f>
        <v>0</v>
      </c>
    </row>
    <row r="122" spans="1:65" s="12" customFormat="1" ht="22.9" customHeight="1">
      <c r="B122" s="157"/>
      <c r="C122" s="158"/>
      <c r="D122" s="159" t="s">
        <v>73</v>
      </c>
      <c r="E122" s="171" t="s">
        <v>642</v>
      </c>
      <c r="F122" s="171" t="s">
        <v>643</v>
      </c>
      <c r="G122" s="158"/>
      <c r="H122" s="158"/>
      <c r="I122" s="161"/>
      <c r="J122" s="172">
        <f>BK122</f>
        <v>0</v>
      </c>
      <c r="K122" s="158"/>
      <c r="L122" s="163"/>
      <c r="M122" s="164"/>
      <c r="N122" s="165"/>
      <c r="O122" s="165"/>
      <c r="P122" s="166">
        <f>SUM(P123:P124)</f>
        <v>0</v>
      </c>
      <c r="Q122" s="165"/>
      <c r="R122" s="166">
        <f>SUM(R123:R124)</f>
        <v>0</v>
      </c>
      <c r="S122" s="165"/>
      <c r="T122" s="167">
        <f>SUM(T123:T124)</f>
        <v>0</v>
      </c>
      <c r="AR122" s="168" t="s">
        <v>177</v>
      </c>
      <c r="AT122" s="169" t="s">
        <v>73</v>
      </c>
      <c r="AU122" s="169" t="s">
        <v>82</v>
      </c>
      <c r="AY122" s="168" t="s">
        <v>143</v>
      </c>
      <c r="BK122" s="170">
        <f>SUM(BK123:BK124)</f>
        <v>0</v>
      </c>
    </row>
    <row r="123" spans="1:65" s="2" customFormat="1" ht="21.75" customHeight="1">
      <c r="A123" s="34"/>
      <c r="B123" s="35"/>
      <c r="C123" s="173" t="s">
        <v>255</v>
      </c>
      <c r="D123" s="173" t="s">
        <v>146</v>
      </c>
      <c r="E123" s="174" t="s">
        <v>645</v>
      </c>
      <c r="F123" s="175" t="s">
        <v>774</v>
      </c>
      <c r="G123" s="176" t="s">
        <v>291</v>
      </c>
      <c r="H123" s="177">
        <v>1</v>
      </c>
      <c r="I123" s="178"/>
      <c r="J123" s="177">
        <f>ROUND((ROUND(I123,2))*(ROUND(H123,2)),2)</f>
        <v>0</v>
      </c>
      <c r="K123" s="175" t="s">
        <v>150</v>
      </c>
      <c r="L123" s="39"/>
      <c r="M123" s="179" t="s">
        <v>18</v>
      </c>
      <c r="N123" s="180" t="s">
        <v>45</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647</v>
      </c>
      <c r="AT123" s="183" t="s">
        <v>146</v>
      </c>
      <c r="AU123" s="183" t="s">
        <v>84</v>
      </c>
      <c r="AY123" s="17" t="s">
        <v>143</v>
      </c>
      <c r="BE123" s="184">
        <f>IF(N123="základní",J123,0)</f>
        <v>0</v>
      </c>
      <c r="BF123" s="184">
        <f>IF(N123="snížená",J123,0)</f>
        <v>0</v>
      </c>
      <c r="BG123" s="184">
        <f>IF(N123="zákl. přenesená",J123,0)</f>
        <v>0</v>
      </c>
      <c r="BH123" s="184">
        <f>IF(N123="sníž. přenesená",J123,0)</f>
        <v>0</v>
      </c>
      <c r="BI123" s="184">
        <f>IF(N123="nulová",J123,0)</f>
        <v>0</v>
      </c>
      <c r="BJ123" s="17" t="s">
        <v>82</v>
      </c>
      <c r="BK123" s="184">
        <f>ROUND((ROUND(I123,2))*(ROUND(H123,2)),2)</f>
        <v>0</v>
      </c>
      <c r="BL123" s="17" t="s">
        <v>647</v>
      </c>
      <c r="BM123" s="183" t="s">
        <v>775</v>
      </c>
    </row>
    <row r="124" spans="1:65" s="2" customFormat="1">
      <c r="A124" s="34"/>
      <c r="B124" s="35"/>
      <c r="C124" s="36"/>
      <c r="D124" s="185" t="s">
        <v>153</v>
      </c>
      <c r="E124" s="36"/>
      <c r="F124" s="186" t="s">
        <v>649</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153</v>
      </c>
      <c r="AU124" s="17" t="s">
        <v>84</v>
      </c>
    </row>
    <row r="125" spans="1:65" s="12" customFormat="1" ht="22.9" customHeight="1">
      <c r="B125" s="157"/>
      <c r="C125" s="158"/>
      <c r="D125" s="159" t="s">
        <v>73</v>
      </c>
      <c r="E125" s="171" t="s">
        <v>657</v>
      </c>
      <c r="F125" s="171" t="s">
        <v>658</v>
      </c>
      <c r="G125" s="158"/>
      <c r="H125" s="158"/>
      <c r="I125" s="161"/>
      <c r="J125" s="172">
        <f>BK125</f>
        <v>0</v>
      </c>
      <c r="K125" s="158"/>
      <c r="L125" s="163"/>
      <c r="M125" s="164"/>
      <c r="N125" s="165"/>
      <c r="O125" s="165"/>
      <c r="P125" s="166">
        <f>SUM(P126:P127)</f>
        <v>0</v>
      </c>
      <c r="Q125" s="165"/>
      <c r="R125" s="166">
        <f>SUM(R126:R127)</f>
        <v>0</v>
      </c>
      <c r="S125" s="165"/>
      <c r="T125" s="167">
        <f>SUM(T126:T127)</f>
        <v>0</v>
      </c>
      <c r="AR125" s="168" t="s">
        <v>177</v>
      </c>
      <c r="AT125" s="169" t="s">
        <v>73</v>
      </c>
      <c r="AU125" s="169" t="s">
        <v>82</v>
      </c>
      <c r="AY125" s="168" t="s">
        <v>143</v>
      </c>
      <c r="BK125" s="170">
        <f>SUM(BK126:BK127)</f>
        <v>0</v>
      </c>
    </row>
    <row r="126" spans="1:65" s="2" customFormat="1" ht="16.5" customHeight="1">
      <c r="A126" s="34"/>
      <c r="B126" s="35"/>
      <c r="C126" s="173" t="s">
        <v>264</v>
      </c>
      <c r="D126" s="173" t="s">
        <v>146</v>
      </c>
      <c r="E126" s="174" t="s">
        <v>776</v>
      </c>
      <c r="F126" s="175" t="s">
        <v>777</v>
      </c>
      <c r="G126" s="176" t="s">
        <v>291</v>
      </c>
      <c r="H126" s="177">
        <v>1</v>
      </c>
      <c r="I126" s="178"/>
      <c r="J126" s="177">
        <f>ROUND((ROUND(I126,2))*(ROUND(H126,2)),2)</f>
        <v>0</v>
      </c>
      <c r="K126" s="175" t="s">
        <v>150</v>
      </c>
      <c r="L126" s="39"/>
      <c r="M126" s="179" t="s">
        <v>18</v>
      </c>
      <c r="N126" s="180" t="s">
        <v>45</v>
      </c>
      <c r="O126" s="64"/>
      <c r="P126" s="181">
        <f>O126*H126</f>
        <v>0</v>
      </c>
      <c r="Q126" s="181">
        <v>0</v>
      </c>
      <c r="R126" s="181">
        <f>Q126*H126</f>
        <v>0</v>
      </c>
      <c r="S126" s="181">
        <v>0</v>
      </c>
      <c r="T126" s="182">
        <f>S126*H126</f>
        <v>0</v>
      </c>
      <c r="U126" s="34"/>
      <c r="V126" s="34"/>
      <c r="W126" s="34"/>
      <c r="X126" s="34"/>
      <c r="Y126" s="34"/>
      <c r="Z126" s="34"/>
      <c r="AA126" s="34"/>
      <c r="AB126" s="34"/>
      <c r="AC126" s="34"/>
      <c r="AD126" s="34"/>
      <c r="AE126" s="34"/>
      <c r="AR126" s="183" t="s">
        <v>647</v>
      </c>
      <c r="AT126" s="183" t="s">
        <v>146</v>
      </c>
      <c r="AU126" s="183" t="s">
        <v>84</v>
      </c>
      <c r="AY126" s="17" t="s">
        <v>143</v>
      </c>
      <c r="BE126" s="184">
        <f>IF(N126="základní",J126,0)</f>
        <v>0</v>
      </c>
      <c r="BF126" s="184">
        <f>IF(N126="snížená",J126,0)</f>
        <v>0</v>
      </c>
      <c r="BG126" s="184">
        <f>IF(N126="zákl. přenesená",J126,0)</f>
        <v>0</v>
      </c>
      <c r="BH126" s="184">
        <f>IF(N126="sníž. přenesená",J126,0)</f>
        <v>0</v>
      </c>
      <c r="BI126" s="184">
        <f>IF(N126="nulová",J126,0)</f>
        <v>0</v>
      </c>
      <c r="BJ126" s="17" t="s">
        <v>82</v>
      </c>
      <c r="BK126" s="184">
        <f>ROUND((ROUND(I126,2))*(ROUND(H126,2)),2)</f>
        <v>0</v>
      </c>
      <c r="BL126" s="17" t="s">
        <v>647</v>
      </c>
      <c r="BM126" s="183" t="s">
        <v>778</v>
      </c>
    </row>
    <row r="127" spans="1:65" s="2" customFormat="1">
      <c r="A127" s="34"/>
      <c r="B127" s="35"/>
      <c r="C127" s="36"/>
      <c r="D127" s="185" t="s">
        <v>153</v>
      </c>
      <c r="E127" s="36"/>
      <c r="F127" s="186" t="s">
        <v>779</v>
      </c>
      <c r="G127" s="36"/>
      <c r="H127" s="36"/>
      <c r="I127" s="187"/>
      <c r="J127" s="36"/>
      <c r="K127" s="36"/>
      <c r="L127" s="39"/>
      <c r="M127" s="234"/>
      <c r="N127" s="235"/>
      <c r="O127" s="236"/>
      <c r="P127" s="236"/>
      <c r="Q127" s="236"/>
      <c r="R127" s="236"/>
      <c r="S127" s="236"/>
      <c r="T127" s="237"/>
      <c r="U127" s="34"/>
      <c r="V127" s="34"/>
      <c r="W127" s="34"/>
      <c r="X127" s="34"/>
      <c r="Y127" s="34"/>
      <c r="Z127" s="34"/>
      <c r="AA127" s="34"/>
      <c r="AB127" s="34"/>
      <c r="AC127" s="34"/>
      <c r="AD127" s="34"/>
      <c r="AE127" s="34"/>
      <c r="AT127" s="17" t="s">
        <v>153</v>
      </c>
      <c r="AU127" s="17" t="s">
        <v>84</v>
      </c>
    </row>
    <row r="128" spans="1:65" s="2" customFormat="1" ht="6.95" customHeight="1">
      <c r="A128" s="34"/>
      <c r="B128" s="47"/>
      <c r="C128" s="48"/>
      <c r="D128" s="48"/>
      <c r="E128" s="48"/>
      <c r="F128" s="48"/>
      <c r="G128" s="48"/>
      <c r="H128" s="48"/>
      <c r="I128" s="48"/>
      <c r="J128" s="48"/>
      <c r="K128" s="48"/>
      <c r="L128" s="39"/>
      <c r="M128" s="34"/>
      <c r="O128" s="34"/>
      <c r="P128" s="34"/>
      <c r="Q128" s="34"/>
      <c r="R128" s="34"/>
      <c r="S128" s="34"/>
      <c r="T128" s="34"/>
      <c r="U128" s="34"/>
      <c r="V128" s="34"/>
      <c r="W128" s="34"/>
      <c r="X128" s="34"/>
      <c r="Y128" s="34"/>
      <c r="Z128" s="34"/>
      <c r="AA128" s="34"/>
      <c r="AB128" s="34"/>
      <c r="AC128" s="34"/>
      <c r="AD128" s="34"/>
      <c r="AE128" s="34"/>
    </row>
  </sheetData>
  <sheetProtection algorithmName="SHA-512" hashValue="AzxD9G+iVQT606gs2HHx2aGRi+JZK+qLCakv5w2XE/n6Ywdh0OshATLiVJO3rbCMnc5HcwbPByhDTxak+c2utg==" saltValue="61WSHfFrCNKbDrC4t24ecA==" spinCount="100000" sheet="1" objects="1" scenarios="1"/>
  <autoFilter ref="C85:K127" xr:uid="{00000000-0009-0000-0000-000002000000}"/>
  <mergeCells count="9">
    <mergeCell ref="E50:H50"/>
    <mergeCell ref="E76:H76"/>
    <mergeCell ref="E78:H78"/>
    <mergeCell ref="L2:V2"/>
    <mergeCell ref="E7:H7"/>
    <mergeCell ref="E9:H9"/>
    <mergeCell ref="E18:H18"/>
    <mergeCell ref="E27:H27"/>
    <mergeCell ref="E48:H48"/>
  </mergeCells>
  <hyperlinks>
    <hyperlink ref="F90" r:id="rId1" xr:uid="{00000000-0004-0000-0200-000000000000}"/>
    <hyperlink ref="F92" r:id="rId2" xr:uid="{00000000-0004-0000-0200-000001000000}"/>
    <hyperlink ref="F95" r:id="rId3" xr:uid="{00000000-0004-0000-0200-000002000000}"/>
    <hyperlink ref="F97" r:id="rId4" xr:uid="{00000000-0004-0000-0200-000003000000}"/>
    <hyperlink ref="F101" r:id="rId5" xr:uid="{00000000-0004-0000-0200-000004000000}"/>
    <hyperlink ref="F103" r:id="rId6" xr:uid="{00000000-0004-0000-0200-000005000000}"/>
    <hyperlink ref="F106" r:id="rId7" xr:uid="{00000000-0004-0000-0200-000006000000}"/>
    <hyperlink ref="F109" r:id="rId8" xr:uid="{00000000-0004-0000-0200-000007000000}"/>
    <hyperlink ref="F111" r:id="rId9" xr:uid="{00000000-0004-0000-0200-000008000000}"/>
    <hyperlink ref="F113" r:id="rId10" xr:uid="{00000000-0004-0000-0200-000009000000}"/>
    <hyperlink ref="F115" r:id="rId11" xr:uid="{00000000-0004-0000-0200-00000A000000}"/>
    <hyperlink ref="F117" r:id="rId12" xr:uid="{00000000-0004-0000-0200-00000B000000}"/>
    <hyperlink ref="F120" r:id="rId13" xr:uid="{00000000-0004-0000-0200-00000C000000}"/>
    <hyperlink ref="F124" r:id="rId14" xr:uid="{00000000-0004-0000-0200-00000D000000}"/>
    <hyperlink ref="F127" r:id="rId15" xr:uid="{00000000-0004-0000-0200-00000E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2:BM196"/>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90</v>
      </c>
    </row>
    <row r="3" spans="1:46" s="1" customFormat="1" ht="6.95" customHeight="1">
      <c r="B3" s="101"/>
      <c r="C3" s="102"/>
      <c r="D3" s="102"/>
      <c r="E3" s="102"/>
      <c r="F3" s="102"/>
      <c r="G3" s="102"/>
      <c r="H3" s="102"/>
      <c r="I3" s="102"/>
      <c r="J3" s="102"/>
      <c r="K3" s="102"/>
      <c r="L3" s="20"/>
      <c r="AT3" s="17" t="s">
        <v>84</v>
      </c>
    </row>
    <row r="4" spans="1:46" s="1" customFormat="1" ht="24.95" customHeight="1">
      <c r="B4" s="20"/>
      <c r="D4" s="103" t="s">
        <v>100</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DP12 = E2P1 + E2P3</v>
      </c>
      <c r="F7" s="282"/>
      <c r="G7" s="282"/>
      <c r="H7" s="282"/>
      <c r="L7" s="20"/>
    </row>
    <row r="8" spans="1:46" s="2" customFormat="1" ht="12" customHeight="1">
      <c r="A8" s="34"/>
      <c r="B8" s="39"/>
      <c r="C8" s="34"/>
      <c r="D8" s="105" t="s">
        <v>101</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780</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20</v>
      </c>
      <c r="E12" s="34"/>
      <c r="F12" s="107" t="s">
        <v>21</v>
      </c>
      <c r="G12" s="34"/>
      <c r="H12" s="34"/>
      <c r="I12" s="105" t="s">
        <v>22</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24</v>
      </c>
      <c r="E14" s="34"/>
      <c r="F14" s="34"/>
      <c r="G14" s="34"/>
      <c r="H14" s="34"/>
      <c r="I14" s="105" t="s">
        <v>25</v>
      </c>
      <c r="J14" s="107" t="s">
        <v>26</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27</v>
      </c>
      <c r="F15" s="34"/>
      <c r="G15" s="34"/>
      <c r="H15" s="34"/>
      <c r="I15" s="105" t="s">
        <v>28</v>
      </c>
      <c r="J15" s="107" t="s">
        <v>29</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30</v>
      </c>
      <c r="E17" s="34"/>
      <c r="F17" s="34"/>
      <c r="G17" s="34"/>
      <c r="H17" s="34"/>
      <c r="I17" s="105" t="s">
        <v>25</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28</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32</v>
      </c>
      <c r="E20" s="34"/>
      <c r="F20" s="34"/>
      <c r="G20" s="34"/>
      <c r="H20" s="34"/>
      <c r="I20" s="105" t="s">
        <v>25</v>
      </c>
      <c r="J20" s="107" t="s">
        <v>33</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34</v>
      </c>
      <c r="F21" s="34"/>
      <c r="G21" s="34"/>
      <c r="H21" s="34"/>
      <c r="I21" s="105" t="s">
        <v>28</v>
      </c>
      <c r="J21" s="107" t="s">
        <v>35</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37</v>
      </c>
      <c r="E23" s="34"/>
      <c r="F23" s="34"/>
      <c r="G23" s="34"/>
      <c r="H23" s="34"/>
      <c r="I23" s="105" t="s">
        <v>25</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781</v>
      </c>
      <c r="F24" s="34"/>
      <c r="G24" s="34"/>
      <c r="H24" s="34"/>
      <c r="I24" s="105" t="s">
        <v>28</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104</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40</v>
      </c>
      <c r="E30" s="34"/>
      <c r="F30" s="34"/>
      <c r="G30" s="34"/>
      <c r="H30" s="34"/>
      <c r="I30" s="34"/>
      <c r="J30" s="114">
        <f>ROUND(J90,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44</v>
      </c>
      <c r="E33" s="105" t="s">
        <v>45</v>
      </c>
      <c r="F33" s="117">
        <f>ROUND((SUM(BE90:BE195)),  2)</f>
        <v>0</v>
      </c>
      <c r="G33" s="34"/>
      <c r="H33" s="34"/>
      <c r="I33" s="118">
        <v>0.21</v>
      </c>
      <c r="J33" s="117">
        <f>ROUND(((SUM(BE90:BE195))*I33),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46</v>
      </c>
      <c r="F34" s="117">
        <f>ROUND((SUM(BF90:BF195)),  2)</f>
        <v>0</v>
      </c>
      <c r="G34" s="34"/>
      <c r="H34" s="34"/>
      <c r="I34" s="118">
        <v>0.15</v>
      </c>
      <c r="J34" s="117">
        <f>ROUND(((SUM(BF90:BF195))*I34),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ROUND((SUM(BG90:BG195)),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ROUND((SUM(BH90:BH195)),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ROUND((SUM(BI90:BI195)),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50</v>
      </c>
      <c r="E39" s="121"/>
      <c r="F39" s="121"/>
      <c r="G39" s="122" t="s">
        <v>51</v>
      </c>
      <c r="H39" s="123" t="s">
        <v>52</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105</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DP12 = E2P1 + E2P3</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101</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D1.4.2 - Chlazení - DP12</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20</v>
      </c>
      <c r="D52" s="36"/>
      <c r="E52" s="36"/>
      <c r="F52" s="27" t="str">
        <f>F12</f>
        <v>Česká národní banka, Na příkopě 864/28, 110 00 Pra</v>
      </c>
      <c r="G52" s="36"/>
      <c r="H52" s="36"/>
      <c r="I52" s="29" t="s">
        <v>22</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24</v>
      </c>
      <c r="D54" s="36"/>
      <c r="E54" s="36"/>
      <c r="F54" s="27" t="str">
        <f>E15</f>
        <v>ČESKÁ NÁRODNÍ BANKA</v>
      </c>
      <c r="G54" s="36"/>
      <c r="H54" s="36"/>
      <c r="I54" s="29" t="s">
        <v>32</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30</v>
      </c>
      <c r="D55" s="36"/>
      <c r="E55" s="36"/>
      <c r="F55" s="27" t="str">
        <f>IF(E18="","",E18)</f>
        <v>Vyplň údaj</v>
      </c>
      <c r="G55" s="36"/>
      <c r="H55" s="36"/>
      <c r="I55" s="29" t="s">
        <v>37</v>
      </c>
      <c r="J55" s="32" t="str">
        <f>E24</f>
        <v>Dominik Pompl,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106</v>
      </c>
      <c r="D57" s="131"/>
      <c r="E57" s="131"/>
      <c r="F57" s="131"/>
      <c r="G57" s="131"/>
      <c r="H57" s="131"/>
      <c r="I57" s="131"/>
      <c r="J57" s="132" t="s">
        <v>107</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72</v>
      </c>
      <c r="D59" s="36"/>
      <c r="E59" s="36"/>
      <c r="F59" s="36"/>
      <c r="G59" s="36"/>
      <c r="H59" s="36"/>
      <c r="I59" s="36"/>
      <c r="J59" s="77">
        <f>J90</f>
        <v>0</v>
      </c>
      <c r="K59" s="36"/>
      <c r="L59" s="106"/>
      <c r="S59" s="34"/>
      <c r="T59" s="34"/>
      <c r="U59" s="34"/>
      <c r="V59" s="34"/>
      <c r="W59" s="34"/>
      <c r="X59" s="34"/>
      <c r="Y59" s="34"/>
      <c r="Z59" s="34"/>
      <c r="AA59" s="34"/>
      <c r="AB59" s="34"/>
      <c r="AC59" s="34"/>
      <c r="AD59" s="34"/>
      <c r="AE59" s="34"/>
      <c r="AU59" s="17" t="s">
        <v>108</v>
      </c>
    </row>
    <row r="60" spans="1:47" s="9" customFormat="1" ht="24.95" customHeight="1">
      <c r="B60" s="134"/>
      <c r="C60" s="135"/>
      <c r="D60" s="136" t="s">
        <v>782</v>
      </c>
      <c r="E60" s="137"/>
      <c r="F60" s="137"/>
      <c r="G60" s="137"/>
      <c r="H60" s="137"/>
      <c r="I60" s="137"/>
      <c r="J60" s="138">
        <f>J91</f>
        <v>0</v>
      </c>
      <c r="K60" s="135"/>
      <c r="L60" s="139"/>
    </row>
    <row r="61" spans="1:47" s="9" customFormat="1" ht="24.95" customHeight="1">
      <c r="B61" s="134"/>
      <c r="C61" s="135"/>
      <c r="D61" s="136" t="s">
        <v>783</v>
      </c>
      <c r="E61" s="137"/>
      <c r="F61" s="137"/>
      <c r="G61" s="137"/>
      <c r="H61" s="137"/>
      <c r="I61" s="137"/>
      <c r="J61" s="138">
        <f>J108</f>
        <v>0</v>
      </c>
      <c r="K61" s="135"/>
      <c r="L61" s="139"/>
    </row>
    <row r="62" spans="1:47" s="9" customFormat="1" ht="24.95" customHeight="1">
      <c r="B62" s="134"/>
      <c r="C62" s="135"/>
      <c r="D62" s="136" t="s">
        <v>784</v>
      </c>
      <c r="E62" s="137"/>
      <c r="F62" s="137"/>
      <c r="G62" s="137"/>
      <c r="H62" s="137"/>
      <c r="I62" s="137"/>
      <c r="J62" s="138">
        <f>J117</f>
        <v>0</v>
      </c>
      <c r="K62" s="135"/>
      <c r="L62" s="139"/>
    </row>
    <row r="63" spans="1:47" s="9" customFormat="1" ht="24.95" customHeight="1">
      <c r="B63" s="134"/>
      <c r="C63" s="135"/>
      <c r="D63" s="136" t="s">
        <v>785</v>
      </c>
      <c r="E63" s="137"/>
      <c r="F63" s="137"/>
      <c r="G63" s="137"/>
      <c r="H63" s="137"/>
      <c r="I63" s="137"/>
      <c r="J63" s="138">
        <f>J120</f>
        <v>0</v>
      </c>
      <c r="K63" s="135"/>
      <c r="L63" s="139"/>
    </row>
    <row r="64" spans="1:47" s="9" customFormat="1" ht="24.95" customHeight="1">
      <c r="B64" s="134"/>
      <c r="C64" s="135"/>
      <c r="D64" s="136" t="s">
        <v>786</v>
      </c>
      <c r="E64" s="137"/>
      <c r="F64" s="137"/>
      <c r="G64" s="137"/>
      <c r="H64" s="137"/>
      <c r="I64" s="137"/>
      <c r="J64" s="138">
        <f>J129</f>
        <v>0</v>
      </c>
      <c r="K64" s="135"/>
      <c r="L64" s="139"/>
    </row>
    <row r="65" spans="1:31" s="9" customFormat="1" ht="24.95" customHeight="1">
      <c r="B65" s="134"/>
      <c r="C65" s="135"/>
      <c r="D65" s="136" t="s">
        <v>787</v>
      </c>
      <c r="E65" s="137"/>
      <c r="F65" s="137"/>
      <c r="G65" s="137"/>
      <c r="H65" s="137"/>
      <c r="I65" s="137"/>
      <c r="J65" s="138">
        <f>J139</f>
        <v>0</v>
      </c>
      <c r="K65" s="135"/>
      <c r="L65" s="139"/>
    </row>
    <row r="66" spans="1:31" s="9" customFormat="1" ht="24.95" customHeight="1">
      <c r="B66" s="134"/>
      <c r="C66" s="135"/>
      <c r="D66" s="136" t="s">
        <v>788</v>
      </c>
      <c r="E66" s="137"/>
      <c r="F66" s="137"/>
      <c r="G66" s="137"/>
      <c r="H66" s="137"/>
      <c r="I66" s="137"/>
      <c r="J66" s="138">
        <f>J143</f>
        <v>0</v>
      </c>
      <c r="K66" s="135"/>
      <c r="L66" s="139"/>
    </row>
    <row r="67" spans="1:31" s="9" customFormat="1" ht="24.95" customHeight="1">
      <c r="B67" s="134"/>
      <c r="C67" s="135"/>
      <c r="D67" s="136" t="s">
        <v>789</v>
      </c>
      <c r="E67" s="137"/>
      <c r="F67" s="137"/>
      <c r="G67" s="137"/>
      <c r="H67" s="137"/>
      <c r="I67" s="137"/>
      <c r="J67" s="138">
        <f>J160</f>
        <v>0</v>
      </c>
      <c r="K67" s="135"/>
      <c r="L67" s="139"/>
    </row>
    <row r="68" spans="1:31" s="9" customFormat="1" ht="24.95" customHeight="1">
      <c r="B68" s="134"/>
      <c r="C68" s="135"/>
      <c r="D68" s="136" t="s">
        <v>790</v>
      </c>
      <c r="E68" s="137"/>
      <c r="F68" s="137"/>
      <c r="G68" s="137"/>
      <c r="H68" s="137"/>
      <c r="I68" s="137"/>
      <c r="J68" s="138">
        <f>J173</f>
        <v>0</v>
      </c>
      <c r="K68" s="135"/>
      <c r="L68" s="139"/>
    </row>
    <row r="69" spans="1:31" s="9" customFormat="1" ht="24.95" customHeight="1">
      <c r="B69" s="134"/>
      <c r="C69" s="135"/>
      <c r="D69" s="136" t="s">
        <v>791</v>
      </c>
      <c r="E69" s="137"/>
      <c r="F69" s="137"/>
      <c r="G69" s="137"/>
      <c r="H69" s="137"/>
      <c r="I69" s="137"/>
      <c r="J69" s="138">
        <f>J179</f>
        <v>0</v>
      </c>
      <c r="K69" s="135"/>
      <c r="L69" s="139"/>
    </row>
    <row r="70" spans="1:31" s="9" customFormat="1" ht="24.95" customHeight="1">
      <c r="B70" s="134"/>
      <c r="C70" s="135"/>
      <c r="D70" s="136" t="s">
        <v>706</v>
      </c>
      <c r="E70" s="137"/>
      <c r="F70" s="137"/>
      <c r="G70" s="137"/>
      <c r="H70" s="137"/>
      <c r="I70" s="137"/>
      <c r="J70" s="138">
        <f>J193</f>
        <v>0</v>
      </c>
      <c r="K70" s="135"/>
      <c r="L70" s="139"/>
    </row>
    <row r="71" spans="1:31" s="2" customFormat="1" ht="21.75" customHeight="1">
      <c r="A71" s="34"/>
      <c r="B71" s="35"/>
      <c r="C71" s="36"/>
      <c r="D71" s="36"/>
      <c r="E71" s="36"/>
      <c r="F71" s="36"/>
      <c r="G71" s="36"/>
      <c r="H71" s="36"/>
      <c r="I71" s="36"/>
      <c r="J71" s="36"/>
      <c r="K71" s="36"/>
      <c r="L71" s="106"/>
      <c r="S71" s="34"/>
      <c r="T71" s="34"/>
      <c r="U71" s="34"/>
      <c r="V71" s="34"/>
      <c r="W71" s="34"/>
      <c r="X71" s="34"/>
      <c r="Y71" s="34"/>
      <c r="Z71" s="34"/>
      <c r="AA71" s="34"/>
      <c r="AB71" s="34"/>
      <c r="AC71" s="34"/>
      <c r="AD71" s="34"/>
      <c r="AE71" s="34"/>
    </row>
    <row r="72" spans="1:31" s="2" customFormat="1" ht="6.95" customHeight="1">
      <c r="A72" s="34"/>
      <c r="B72" s="47"/>
      <c r="C72" s="48"/>
      <c r="D72" s="48"/>
      <c r="E72" s="48"/>
      <c r="F72" s="48"/>
      <c r="G72" s="48"/>
      <c r="H72" s="48"/>
      <c r="I72" s="48"/>
      <c r="J72" s="48"/>
      <c r="K72" s="48"/>
      <c r="L72" s="106"/>
      <c r="S72" s="34"/>
      <c r="T72" s="34"/>
      <c r="U72" s="34"/>
      <c r="V72" s="34"/>
      <c r="W72" s="34"/>
      <c r="X72" s="34"/>
      <c r="Y72" s="34"/>
      <c r="Z72" s="34"/>
      <c r="AA72" s="34"/>
      <c r="AB72" s="34"/>
      <c r="AC72" s="34"/>
      <c r="AD72" s="34"/>
      <c r="AE72" s="34"/>
    </row>
    <row r="76" spans="1:31" s="2" customFormat="1" ht="6.95" customHeight="1">
      <c r="A76" s="34"/>
      <c r="B76" s="49"/>
      <c r="C76" s="50"/>
      <c r="D76" s="50"/>
      <c r="E76" s="50"/>
      <c r="F76" s="50"/>
      <c r="G76" s="50"/>
      <c r="H76" s="50"/>
      <c r="I76" s="50"/>
      <c r="J76" s="50"/>
      <c r="K76" s="50"/>
      <c r="L76" s="106"/>
      <c r="S76" s="34"/>
      <c r="T76" s="34"/>
      <c r="U76" s="34"/>
      <c r="V76" s="34"/>
      <c r="W76" s="34"/>
      <c r="X76" s="34"/>
      <c r="Y76" s="34"/>
      <c r="Z76" s="34"/>
      <c r="AA76" s="34"/>
      <c r="AB76" s="34"/>
      <c r="AC76" s="34"/>
      <c r="AD76" s="34"/>
      <c r="AE76" s="34"/>
    </row>
    <row r="77" spans="1:31" s="2" customFormat="1" ht="24.95" customHeight="1">
      <c r="A77" s="34"/>
      <c r="B77" s="35"/>
      <c r="C77" s="23" t="s">
        <v>128</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12" customHeight="1">
      <c r="A79" s="34"/>
      <c r="B79" s="35"/>
      <c r="C79" s="29" t="s">
        <v>15</v>
      </c>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6.5" customHeight="1">
      <c r="A80" s="34"/>
      <c r="B80" s="35"/>
      <c r="C80" s="36"/>
      <c r="D80" s="36"/>
      <c r="E80" s="279" t="str">
        <f>E7</f>
        <v>Dochlazení administrativních prostor ČNB - DP12 = E2P1 + E2P3</v>
      </c>
      <c r="F80" s="280"/>
      <c r="G80" s="280"/>
      <c r="H80" s="280"/>
      <c r="I80" s="36"/>
      <c r="J80" s="36"/>
      <c r="K80" s="36"/>
      <c r="L80" s="106"/>
      <c r="S80" s="34"/>
      <c r="T80" s="34"/>
      <c r="U80" s="34"/>
      <c r="V80" s="34"/>
      <c r="W80" s="34"/>
      <c r="X80" s="34"/>
      <c r="Y80" s="34"/>
      <c r="Z80" s="34"/>
      <c r="AA80" s="34"/>
      <c r="AB80" s="34"/>
      <c r="AC80" s="34"/>
      <c r="AD80" s="34"/>
      <c r="AE80" s="34"/>
    </row>
    <row r="81" spans="1:65" s="2" customFormat="1" ht="12" customHeight="1">
      <c r="A81" s="34"/>
      <c r="B81" s="35"/>
      <c r="C81" s="29" t="s">
        <v>101</v>
      </c>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6.5" customHeight="1">
      <c r="A82" s="34"/>
      <c r="B82" s="35"/>
      <c r="C82" s="36"/>
      <c r="D82" s="36"/>
      <c r="E82" s="258" t="str">
        <f>E9</f>
        <v>D1.4.2 - Chlazení - DP12</v>
      </c>
      <c r="F82" s="278"/>
      <c r="G82" s="278"/>
      <c r="H82" s="278"/>
      <c r="I82" s="36"/>
      <c r="J82" s="36"/>
      <c r="K82" s="36"/>
      <c r="L82" s="106"/>
      <c r="S82" s="34"/>
      <c r="T82" s="34"/>
      <c r="U82" s="34"/>
      <c r="V82" s="34"/>
      <c r="W82" s="34"/>
      <c r="X82" s="34"/>
      <c r="Y82" s="34"/>
      <c r="Z82" s="34"/>
      <c r="AA82" s="34"/>
      <c r="AB82" s="34"/>
      <c r="AC82" s="34"/>
      <c r="AD82" s="34"/>
      <c r="AE82" s="34"/>
    </row>
    <row r="83" spans="1:65" s="2" customFormat="1" ht="6.95" customHeight="1">
      <c r="A83" s="34"/>
      <c r="B83" s="35"/>
      <c r="C83" s="36"/>
      <c r="D83" s="36"/>
      <c r="E83" s="36"/>
      <c r="F83" s="36"/>
      <c r="G83" s="36"/>
      <c r="H83" s="36"/>
      <c r="I83" s="36"/>
      <c r="J83" s="36"/>
      <c r="K83" s="36"/>
      <c r="L83" s="106"/>
      <c r="S83" s="34"/>
      <c r="T83" s="34"/>
      <c r="U83" s="34"/>
      <c r="V83" s="34"/>
      <c r="W83" s="34"/>
      <c r="X83" s="34"/>
      <c r="Y83" s="34"/>
      <c r="Z83" s="34"/>
      <c r="AA83" s="34"/>
      <c r="AB83" s="34"/>
      <c r="AC83" s="34"/>
      <c r="AD83" s="34"/>
      <c r="AE83" s="34"/>
    </row>
    <row r="84" spans="1:65" s="2" customFormat="1" ht="12" customHeight="1">
      <c r="A84" s="34"/>
      <c r="B84" s="35"/>
      <c r="C84" s="29" t="s">
        <v>20</v>
      </c>
      <c r="D84" s="36"/>
      <c r="E84" s="36"/>
      <c r="F84" s="27" t="str">
        <f>F12</f>
        <v>Česká národní banka, Na příkopě 864/28, 110 00 Pra</v>
      </c>
      <c r="G84" s="36"/>
      <c r="H84" s="36"/>
      <c r="I84" s="29" t="s">
        <v>22</v>
      </c>
      <c r="J84" s="59" t="str">
        <f>IF(J12="","",J12)</f>
        <v>1. 5. 2023</v>
      </c>
      <c r="K84" s="36"/>
      <c r="L84" s="106"/>
      <c r="S84" s="34"/>
      <c r="T84" s="34"/>
      <c r="U84" s="34"/>
      <c r="V84" s="34"/>
      <c r="W84" s="34"/>
      <c r="X84" s="34"/>
      <c r="Y84" s="34"/>
      <c r="Z84" s="34"/>
      <c r="AA84" s="34"/>
      <c r="AB84" s="34"/>
      <c r="AC84" s="34"/>
      <c r="AD84" s="34"/>
      <c r="AE84" s="34"/>
    </row>
    <row r="85" spans="1:65" s="2" customFormat="1" ht="6.95" customHeight="1">
      <c r="A85" s="34"/>
      <c r="B85" s="35"/>
      <c r="C85" s="36"/>
      <c r="D85" s="36"/>
      <c r="E85" s="36"/>
      <c r="F85" s="36"/>
      <c r="G85" s="36"/>
      <c r="H85" s="36"/>
      <c r="I85" s="36"/>
      <c r="J85" s="36"/>
      <c r="K85" s="36"/>
      <c r="L85" s="106"/>
      <c r="S85" s="34"/>
      <c r="T85" s="34"/>
      <c r="U85" s="34"/>
      <c r="V85" s="34"/>
      <c r="W85" s="34"/>
      <c r="X85" s="34"/>
      <c r="Y85" s="34"/>
      <c r="Z85" s="34"/>
      <c r="AA85" s="34"/>
      <c r="AB85" s="34"/>
      <c r="AC85" s="34"/>
      <c r="AD85" s="34"/>
      <c r="AE85" s="34"/>
    </row>
    <row r="86" spans="1:65" s="2" customFormat="1" ht="15.2" customHeight="1">
      <c r="A86" s="34"/>
      <c r="B86" s="35"/>
      <c r="C86" s="29" t="s">
        <v>24</v>
      </c>
      <c r="D86" s="36"/>
      <c r="E86" s="36"/>
      <c r="F86" s="27" t="str">
        <f>E15</f>
        <v>ČESKÁ NÁRODNÍ BANKA</v>
      </c>
      <c r="G86" s="36"/>
      <c r="H86" s="36"/>
      <c r="I86" s="29" t="s">
        <v>32</v>
      </c>
      <c r="J86" s="32" t="str">
        <f>E21</f>
        <v>Bohemik s.r.o.</v>
      </c>
      <c r="K86" s="36"/>
      <c r="L86" s="106"/>
      <c r="S86" s="34"/>
      <c r="T86" s="34"/>
      <c r="U86" s="34"/>
      <c r="V86" s="34"/>
      <c r="W86" s="34"/>
      <c r="X86" s="34"/>
      <c r="Y86" s="34"/>
      <c r="Z86" s="34"/>
      <c r="AA86" s="34"/>
      <c r="AB86" s="34"/>
      <c r="AC86" s="34"/>
      <c r="AD86" s="34"/>
      <c r="AE86" s="34"/>
    </row>
    <row r="87" spans="1:65" s="2" customFormat="1" ht="25.7" customHeight="1">
      <c r="A87" s="34"/>
      <c r="B87" s="35"/>
      <c r="C87" s="29" t="s">
        <v>30</v>
      </c>
      <c r="D87" s="36"/>
      <c r="E87" s="36"/>
      <c r="F87" s="27" t="str">
        <f>IF(E18="","",E18)</f>
        <v>Vyplň údaj</v>
      </c>
      <c r="G87" s="36"/>
      <c r="H87" s="36"/>
      <c r="I87" s="29" t="s">
        <v>37</v>
      </c>
      <c r="J87" s="32" t="str">
        <f>E24</f>
        <v>Dominik Pompl, B.Hudová</v>
      </c>
      <c r="K87" s="36"/>
      <c r="L87" s="106"/>
      <c r="S87" s="34"/>
      <c r="T87" s="34"/>
      <c r="U87" s="34"/>
      <c r="V87" s="34"/>
      <c r="W87" s="34"/>
      <c r="X87" s="34"/>
      <c r="Y87" s="34"/>
      <c r="Z87" s="34"/>
      <c r="AA87" s="34"/>
      <c r="AB87" s="34"/>
      <c r="AC87" s="34"/>
      <c r="AD87" s="34"/>
      <c r="AE87" s="34"/>
    </row>
    <row r="88" spans="1:65" s="2" customFormat="1" ht="10.35" customHeight="1">
      <c r="A88" s="34"/>
      <c r="B88" s="35"/>
      <c r="C88" s="36"/>
      <c r="D88" s="36"/>
      <c r="E88" s="36"/>
      <c r="F88" s="36"/>
      <c r="G88" s="36"/>
      <c r="H88" s="36"/>
      <c r="I88" s="36"/>
      <c r="J88" s="36"/>
      <c r="K88" s="36"/>
      <c r="L88" s="106"/>
      <c r="S88" s="34"/>
      <c r="T88" s="34"/>
      <c r="U88" s="34"/>
      <c r="V88" s="34"/>
      <c r="W88" s="34"/>
      <c r="X88" s="34"/>
      <c r="Y88" s="34"/>
      <c r="Z88" s="34"/>
      <c r="AA88" s="34"/>
      <c r="AB88" s="34"/>
      <c r="AC88" s="34"/>
      <c r="AD88" s="34"/>
      <c r="AE88" s="34"/>
    </row>
    <row r="89" spans="1:65" s="11" customFormat="1" ht="29.25" customHeight="1">
      <c r="A89" s="146"/>
      <c r="B89" s="147"/>
      <c r="C89" s="148" t="s">
        <v>129</v>
      </c>
      <c r="D89" s="149" t="s">
        <v>59</v>
      </c>
      <c r="E89" s="149" t="s">
        <v>55</v>
      </c>
      <c r="F89" s="149" t="s">
        <v>56</v>
      </c>
      <c r="G89" s="149" t="s">
        <v>130</v>
      </c>
      <c r="H89" s="149" t="s">
        <v>131</v>
      </c>
      <c r="I89" s="149" t="s">
        <v>132</v>
      </c>
      <c r="J89" s="149" t="s">
        <v>107</v>
      </c>
      <c r="K89" s="150" t="s">
        <v>133</v>
      </c>
      <c r="L89" s="151"/>
      <c r="M89" s="68" t="s">
        <v>18</v>
      </c>
      <c r="N89" s="69" t="s">
        <v>44</v>
      </c>
      <c r="O89" s="69" t="s">
        <v>134</v>
      </c>
      <c r="P89" s="69" t="s">
        <v>135</v>
      </c>
      <c r="Q89" s="69" t="s">
        <v>136</v>
      </c>
      <c r="R89" s="69" t="s">
        <v>137</v>
      </c>
      <c r="S89" s="69" t="s">
        <v>138</v>
      </c>
      <c r="T89" s="70" t="s">
        <v>139</v>
      </c>
      <c r="U89" s="146"/>
      <c r="V89" s="146"/>
      <c r="W89" s="146"/>
      <c r="X89" s="146"/>
      <c r="Y89" s="146"/>
      <c r="Z89" s="146"/>
      <c r="AA89" s="146"/>
      <c r="AB89" s="146"/>
      <c r="AC89" s="146"/>
      <c r="AD89" s="146"/>
      <c r="AE89" s="146"/>
    </row>
    <row r="90" spans="1:65" s="2" customFormat="1" ht="22.9" customHeight="1">
      <c r="A90" s="34"/>
      <c r="B90" s="35"/>
      <c r="C90" s="75" t="s">
        <v>140</v>
      </c>
      <c r="D90" s="36"/>
      <c r="E90" s="36"/>
      <c r="F90" s="36"/>
      <c r="G90" s="36"/>
      <c r="H90" s="36"/>
      <c r="I90" s="36"/>
      <c r="J90" s="152">
        <f>BK90</f>
        <v>0</v>
      </c>
      <c r="K90" s="36"/>
      <c r="L90" s="39"/>
      <c r="M90" s="71"/>
      <c r="N90" s="153"/>
      <c r="O90" s="72"/>
      <c r="P90" s="154">
        <f>P91+P108+P117+P120+P129+P139+P143+P160+P173+P179+P193</f>
        <v>0</v>
      </c>
      <c r="Q90" s="72"/>
      <c r="R90" s="154">
        <f>R91+R108+R117+R120+R129+R139+R143+R160+R173+R179+R193</f>
        <v>0</v>
      </c>
      <c r="S90" s="72"/>
      <c r="T90" s="155">
        <f>T91+T108+T117+T120+T129+T139+T143+T160+T173+T179+T193</f>
        <v>0</v>
      </c>
      <c r="U90" s="34"/>
      <c r="V90" s="34"/>
      <c r="W90" s="34"/>
      <c r="X90" s="34"/>
      <c r="Y90" s="34"/>
      <c r="Z90" s="34"/>
      <c r="AA90" s="34"/>
      <c r="AB90" s="34"/>
      <c r="AC90" s="34"/>
      <c r="AD90" s="34"/>
      <c r="AE90" s="34"/>
      <c r="AT90" s="17" t="s">
        <v>73</v>
      </c>
      <c r="AU90" s="17" t="s">
        <v>108</v>
      </c>
      <c r="BK90" s="156">
        <f>BK91+BK108+BK117+BK120+BK129+BK139+BK143+BK160+BK173+BK179+BK193</f>
        <v>0</v>
      </c>
    </row>
    <row r="91" spans="1:65" s="12" customFormat="1" ht="25.9" customHeight="1">
      <c r="B91" s="157"/>
      <c r="C91" s="158"/>
      <c r="D91" s="159" t="s">
        <v>73</v>
      </c>
      <c r="E91" s="160" t="s">
        <v>792</v>
      </c>
      <c r="F91" s="160" t="s">
        <v>793</v>
      </c>
      <c r="G91" s="158"/>
      <c r="H91" s="158"/>
      <c r="I91" s="161"/>
      <c r="J91" s="162">
        <f>BK91</f>
        <v>0</v>
      </c>
      <c r="K91" s="158"/>
      <c r="L91" s="163"/>
      <c r="M91" s="164"/>
      <c r="N91" s="165"/>
      <c r="O91" s="165"/>
      <c r="P91" s="166">
        <f>SUM(P92:P107)</f>
        <v>0</v>
      </c>
      <c r="Q91" s="165"/>
      <c r="R91" s="166">
        <f>SUM(R92:R107)</f>
        <v>0</v>
      </c>
      <c r="S91" s="165"/>
      <c r="T91" s="167">
        <f>SUM(T92:T107)</f>
        <v>0</v>
      </c>
      <c r="AR91" s="168" t="s">
        <v>82</v>
      </c>
      <c r="AT91" s="169" t="s">
        <v>73</v>
      </c>
      <c r="AU91" s="169" t="s">
        <v>74</v>
      </c>
      <c r="AY91" s="168" t="s">
        <v>143</v>
      </c>
      <c r="BK91" s="170">
        <f>SUM(BK92:BK107)</f>
        <v>0</v>
      </c>
    </row>
    <row r="92" spans="1:65" s="2" customFormat="1" ht="33" customHeight="1">
      <c r="A92" s="34"/>
      <c r="B92" s="35"/>
      <c r="C92" s="173" t="s">
        <v>82</v>
      </c>
      <c r="D92" s="173" t="s">
        <v>146</v>
      </c>
      <c r="E92" s="174" t="s">
        <v>794</v>
      </c>
      <c r="F92" s="175" t="s">
        <v>795</v>
      </c>
      <c r="G92" s="176" t="s">
        <v>796</v>
      </c>
      <c r="H92" s="177">
        <v>4</v>
      </c>
      <c r="I92" s="178"/>
      <c r="J92" s="177">
        <f>ROUND((ROUND(I92,2))*(ROUND(H92,2)),2)</f>
        <v>0</v>
      </c>
      <c r="K92" s="175" t="s">
        <v>273</v>
      </c>
      <c r="L92" s="39"/>
      <c r="M92" s="179" t="s">
        <v>18</v>
      </c>
      <c r="N92" s="180" t="s">
        <v>45</v>
      </c>
      <c r="O92" s="64"/>
      <c r="P92" s="181">
        <f>O92*H92</f>
        <v>0</v>
      </c>
      <c r="Q92" s="181">
        <v>0</v>
      </c>
      <c r="R92" s="181">
        <f>Q92*H92</f>
        <v>0</v>
      </c>
      <c r="S92" s="181">
        <v>0</v>
      </c>
      <c r="T92" s="182">
        <f>S92*H92</f>
        <v>0</v>
      </c>
      <c r="U92" s="34"/>
      <c r="V92" s="34"/>
      <c r="W92" s="34"/>
      <c r="X92" s="34"/>
      <c r="Y92" s="34"/>
      <c r="Z92" s="34"/>
      <c r="AA92" s="34"/>
      <c r="AB92" s="34"/>
      <c r="AC92" s="34"/>
      <c r="AD92" s="34"/>
      <c r="AE92" s="34"/>
      <c r="AR92" s="183" t="s">
        <v>151</v>
      </c>
      <c r="AT92" s="183" t="s">
        <v>146</v>
      </c>
      <c r="AU92" s="183" t="s">
        <v>82</v>
      </c>
      <c r="AY92" s="17" t="s">
        <v>143</v>
      </c>
      <c r="BE92" s="184">
        <f>IF(N92="základní",J92,0)</f>
        <v>0</v>
      </c>
      <c r="BF92" s="184">
        <f>IF(N92="snížená",J92,0)</f>
        <v>0</v>
      </c>
      <c r="BG92" s="184">
        <f>IF(N92="zákl. přenesená",J92,0)</f>
        <v>0</v>
      </c>
      <c r="BH92" s="184">
        <f>IF(N92="sníž. přenesená",J92,0)</f>
        <v>0</v>
      </c>
      <c r="BI92" s="184">
        <f>IF(N92="nulová",J92,0)</f>
        <v>0</v>
      </c>
      <c r="BJ92" s="17" t="s">
        <v>82</v>
      </c>
      <c r="BK92" s="184">
        <f>ROUND((ROUND(I92,2))*(ROUND(H92,2)),2)</f>
        <v>0</v>
      </c>
      <c r="BL92" s="17" t="s">
        <v>151</v>
      </c>
      <c r="BM92" s="183" t="s">
        <v>84</v>
      </c>
    </row>
    <row r="93" spans="1:65" s="2" customFormat="1" ht="87.75">
      <c r="A93" s="34"/>
      <c r="B93" s="35"/>
      <c r="C93" s="36"/>
      <c r="D93" s="201" t="s">
        <v>529</v>
      </c>
      <c r="E93" s="36"/>
      <c r="F93" s="233" t="s">
        <v>797</v>
      </c>
      <c r="G93" s="36"/>
      <c r="H93" s="36"/>
      <c r="I93" s="187"/>
      <c r="J93" s="36"/>
      <c r="K93" s="36"/>
      <c r="L93" s="39"/>
      <c r="M93" s="188"/>
      <c r="N93" s="189"/>
      <c r="O93" s="64"/>
      <c r="P93" s="64"/>
      <c r="Q93" s="64"/>
      <c r="R93" s="64"/>
      <c r="S93" s="64"/>
      <c r="T93" s="65"/>
      <c r="U93" s="34"/>
      <c r="V93" s="34"/>
      <c r="W93" s="34"/>
      <c r="X93" s="34"/>
      <c r="Y93" s="34"/>
      <c r="Z93" s="34"/>
      <c r="AA93" s="34"/>
      <c r="AB93" s="34"/>
      <c r="AC93" s="34"/>
      <c r="AD93" s="34"/>
      <c r="AE93" s="34"/>
      <c r="AT93" s="17" t="s">
        <v>529</v>
      </c>
      <c r="AU93" s="17" t="s">
        <v>82</v>
      </c>
    </row>
    <row r="94" spans="1:65" s="2" customFormat="1" ht="33" customHeight="1">
      <c r="A94" s="34"/>
      <c r="B94" s="35"/>
      <c r="C94" s="173" t="s">
        <v>84</v>
      </c>
      <c r="D94" s="173" t="s">
        <v>146</v>
      </c>
      <c r="E94" s="174" t="s">
        <v>798</v>
      </c>
      <c r="F94" s="175" t="s">
        <v>799</v>
      </c>
      <c r="G94" s="176" t="s">
        <v>796</v>
      </c>
      <c r="H94" s="177">
        <v>4</v>
      </c>
      <c r="I94" s="178"/>
      <c r="J94" s="177">
        <f>ROUND((ROUND(I94,2))*(ROUND(H94,2)),2)</f>
        <v>0</v>
      </c>
      <c r="K94" s="175" t="s">
        <v>273</v>
      </c>
      <c r="L94" s="39"/>
      <c r="M94" s="179" t="s">
        <v>18</v>
      </c>
      <c r="N94" s="180" t="s">
        <v>45</v>
      </c>
      <c r="O94" s="64"/>
      <c r="P94" s="181">
        <f>O94*H94</f>
        <v>0</v>
      </c>
      <c r="Q94" s="181">
        <v>0</v>
      </c>
      <c r="R94" s="181">
        <f>Q94*H94</f>
        <v>0</v>
      </c>
      <c r="S94" s="181">
        <v>0</v>
      </c>
      <c r="T94" s="182">
        <f>S94*H94</f>
        <v>0</v>
      </c>
      <c r="U94" s="34"/>
      <c r="V94" s="34"/>
      <c r="W94" s="34"/>
      <c r="X94" s="34"/>
      <c r="Y94" s="34"/>
      <c r="Z94" s="34"/>
      <c r="AA94" s="34"/>
      <c r="AB94" s="34"/>
      <c r="AC94" s="34"/>
      <c r="AD94" s="34"/>
      <c r="AE94" s="34"/>
      <c r="AR94" s="183" t="s">
        <v>151</v>
      </c>
      <c r="AT94" s="183" t="s">
        <v>146</v>
      </c>
      <c r="AU94" s="183" t="s">
        <v>82</v>
      </c>
      <c r="AY94" s="17" t="s">
        <v>143</v>
      </c>
      <c r="BE94" s="184">
        <f>IF(N94="základní",J94,0)</f>
        <v>0</v>
      </c>
      <c r="BF94" s="184">
        <f>IF(N94="snížená",J94,0)</f>
        <v>0</v>
      </c>
      <c r="BG94" s="184">
        <f>IF(N94="zákl. přenesená",J94,0)</f>
        <v>0</v>
      </c>
      <c r="BH94" s="184">
        <f>IF(N94="sníž. přenesená",J94,0)</f>
        <v>0</v>
      </c>
      <c r="BI94" s="184">
        <f>IF(N94="nulová",J94,0)</f>
        <v>0</v>
      </c>
      <c r="BJ94" s="17" t="s">
        <v>82</v>
      </c>
      <c r="BK94" s="184">
        <f>ROUND((ROUND(I94,2))*(ROUND(H94,2)),2)</f>
        <v>0</v>
      </c>
      <c r="BL94" s="17" t="s">
        <v>151</v>
      </c>
      <c r="BM94" s="183" t="s">
        <v>151</v>
      </c>
    </row>
    <row r="95" spans="1:65" s="2" customFormat="1" ht="78">
      <c r="A95" s="34"/>
      <c r="B95" s="35"/>
      <c r="C95" s="36"/>
      <c r="D95" s="201" t="s">
        <v>529</v>
      </c>
      <c r="E95" s="36"/>
      <c r="F95" s="233" t="s">
        <v>800</v>
      </c>
      <c r="G95" s="36"/>
      <c r="H95" s="36"/>
      <c r="I95" s="187"/>
      <c r="J95" s="36"/>
      <c r="K95" s="36"/>
      <c r="L95" s="39"/>
      <c r="M95" s="188"/>
      <c r="N95" s="189"/>
      <c r="O95" s="64"/>
      <c r="P95" s="64"/>
      <c r="Q95" s="64"/>
      <c r="R95" s="64"/>
      <c r="S95" s="64"/>
      <c r="T95" s="65"/>
      <c r="U95" s="34"/>
      <c r="V95" s="34"/>
      <c r="W95" s="34"/>
      <c r="X95" s="34"/>
      <c r="Y95" s="34"/>
      <c r="Z95" s="34"/>
      <c r="AA95" s="34"/>
      <c r="AB95" s="34"/>
      <c r="AC95" s="34"/>
      <c r="AD95" s="34"/>
      <c r="AE95" s="34"/>
      <c r="AT95" s="17" t="s">
        <v>529</v>
      </c>
      <c r="AU95" s="17" t="s">
        <v>82</v>
      </c>
    </row>
    <row r="96" spans="1:65" s="2" customFormat="1" ht="33" customHeight="1">
      <c r="A96" s="34"/>
      <c r="B96" s="35"/>
      <c r="C96" s="173" t="s">
        <v>144</v>
      </c>
      <c r="D96" s="173" t="s">
        <v>146</v>
      </c>
      <c r="E96" s="174" t="s">
        <v>801</v>
      </c>
      <c r="F96" s="175" t="s">
        <v>802</v>
      </c>
      <c r="G96" s="176" t="s">
        <v>796</v>
      </c>
      <c r="H96" s="177">
        <v>1</v>
      </c>
      <c r="I96" s="178"/>
      <c r="J96" s="177">
        <f>ROUND((ROUND(I96,2))*(ROUND(H96,2)),2)</f>
        <v>0</v>
      </c>
      <c r="K96" s="175" t="s">
        <v>273</v>
      </c>
      <c r="L96" s="39"/>
      <c r="M96" s="179" t="s">
        <v>18</v>
      </c>
      <c r="N96" s="180" t="s">
        <v>45</v>
      </c>
      <c r="O96" s="64"/>
      <c r="P96" s="181">
        <f>O96*H96</f>
        <v>0</v>
      </c>
      <c r="Q96" s="181">
        <v>0</v>
      </c>
      <c r="R96" s="181">
        <f>Q96*H96</f>
        <v>0</v>
      </c>
      <c r="S96" s="181">
        <v>0</v>
      </c>
      <c r="T96" s="182">
        <f>S96*H96</f>
        <v>0</v>
      </c>
      <c r="U96" s="34"/>
      <c r="V96" s="34"/>
      <c r="W96" s="34"/>
      <c r="X96" s="34"/>
      <c r="Y96" s="34"/>
      <c r="Z96" s="34"/>
      <c r="AA96" s="34"/>
      <c r="AB96" s="34"/>
      <c r="AC96" s="34"/>
      <c r="AD96" s="34"/>
      <c r="AE96" s="34"/>
      <c r="AR96" s="183" t="s">
        <v>151</v>
      </c>
      <c r="AT96" s="183" t="s">
        <v>146</v>
      </c>
      <c r="AU96" s="183" t="s">
        <v>82</v>
      </c>
      <c r="AY96" s="17" t="s">
        <v>143</v>
      </c>
      <c r="BE96" s="184">
        <f>IF(N96="základní",J96,0)</f>
        <v>0</v>
      </c>
      <c r="BF96" s="184">
        <f>IF(N96="snížená",J96,0)</f>
        <v>0</v>
      </c>
      <c r="BG96" s="184">
        <f>IF(N96="zákl. přenesená",J96,0)</f>
        <v>0</v>
      </c>
      <c r="BH96" s="184">
        <f>IF(N96="sníž. přenesená",J96,0)</f>
        <v>0</v>
      </c>
      <c r="BI96" s="184">
        <f>IF(N96="nulová",J96,0)</f>
        <v>0</v>
      </c>
      <c r="BJ96" s="17" t="s">
        <v>82</v>
      </c>
      <c r="BK96" s="184">
        <f>ROUND((ROUND(I96,2))*(ROUND(H96,2)),2)</f>
        <v>0</v>
      </c>
      <c r="BL96" s="17" t="s">
        <v>151</v>
      </c>
      <c r="BM96" s="183" t="s">
        <v>185</v>
      </c>
    </row>
    <row r="97" spans="1:65" s="2" customFormat="1" ht="87.75">
      <c r="A97" s="34"/>
      <c r="B97" s="35"/>
      <c r="C97" s="36"/>
      <c r="D97" s="201" t="s">
        <v>529</v>
      </c>
      <c r="E97" s="36"/>
      <c r="F97" s="233" t="s">
        <v>803</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529</v>
      </c>
      <c r="AU97" s="17" t="s">
        <v>82</v>
      </c>
    </row>
    <row r="98" spans="1:65" s="2" customFormat="1" ht="33" customHeight="1">
      <c r="A98" s="34"/>
      <c r="B98" s="35"/>
      <c r="C98" s="173" t="s">
        <v>151</v>
      </c>
      <c r="D98" s="173" t="s">
        <v>146</v>
      </c>
      <c r="E98" s="174" t="s">
        <v>804</v>
      </c>
      <c r="F98" s="175" t="s">
        <v>805</v>
      </c>
      <c r="G98" s="176" t="s">
        <v>796</v>
      </c>
      <c r="H98" s="177">
        <v>8</v>
      </c>
      <c r="I98" s="178"/>
      <c r="J98" s="177">
        <f>ROUND((ROUND(I98,2))*(ROUND(H98,2)),2)</f>
        <v>0</v>
      </c>
      <c r="K98" s="175" t="s">
        <v>273</v>
      </c>
      <c r="L98" s="39"/>
      <c r="M98" s="179" t="s">
        <v>18</v>
      </c>
      <c r="N98" s="180" t="s">
        <v>45</v>
      </c>
      <c r="O98" s="64"/>
      <c r="P98" s="181">
        <f>O98*H98</f>
        <v>0</v>
      </c>
      <c r="Q98" s="181">
        <v>0</v>
      </c>
      <c r="R98" s="181">
        <f>Q98*H98</f>
        <v>0</v>
      </c>
      <c r="S98" s="181">
        <v>0</v>
      </c>
      <c r="T98" s="182">
        <f>S98*H98</f>
        <v>0</v>
      </c>
      <c r="U98" s="34"/>
      <c r="V98" s="34"/>
      <c r="W98" s="34"/>
      <c r="X98" s="34"/>
      <c r="Y98" s="34"/>
      <c r="Z98" s="34"/>
      <c r="AA98" s="34"/>
      <c r="AB98" s="34"/>
      <c r="AC98" s="34"/>
      <c r="AD98" s="34"/>
      <c r="AE98" s="34"/>
      <c r="AR98" s="183" t="s">
        <v>151</v>
      </c>
      <c r="AT98" s="183" t="s">
        <v>146</v>
      </c>
      <c r="AU98" s="183" t="s">
        <v>82</v>
      </c>
      <c r="AY98" s="17" t="s">
        <v>143</v>
      </c>
      <c r="BE98" s="184">
        <f>IF(N98="základní",J98,0)</f>
        <v>0</v>
      </c>
      <c r="BF98" s="184">
        <f>IF(N98="snížená",J98,0)</f>
        <v>0</v>
      </c>
      <c r="BG98" s="184">
        <f>IF(N98="zákl. přenesená",J98,0)</f>
        <v>0</v>
      </c>
      <c r="BH98" s="184">
        <f>IF(N98="sníž. přenesená",J98,0)</f>
        <v>0</v>
      </c>
      <c r="BI98" s="184">
        <f>IF(N98="nulová",J98,0)</f>
        <v>0</v>
      </c>
      <c r="BJ98" s="17" t="s">
        <v>82</v>
      </c>
      <c r="BK98" s="184">
        <f>ROUND((ROUND(I98,2))*(ROUND(H98,2)),2)</f>
        <v>0</v>
      </c>
      <c r="BL98" s="17" t="s">
        <v>151</v>
      </c>
      <c r="BM98" s="183" t="s">
        <v>158</v>
      </c>
    </row>
    <row r="99" spans="1:65" s="2" customFormat="1" ht="87.75">
      <c r="A99" s="34"/>
      <c r="B99" s="35"/>
      <c r="C99" s="36"/>
      <c r="D99" s="201" t="s">
        <v>529</v>
      </c>
      <c r="E99" s="36"/>
      <c r="F99" s="233" t="s">
        <v>806</v>
      </c>
      <c r="G99" s="36"/>
      <c r="H99" s="36"/>
      <c r="I99" s="187"/>
      <c r="J99" s="36"/>
      <c r="K99" s="36"/>
      <c r="L99" s="39"/>
      <c r="M99" s="188"/>
      <c r="N99" s="189"/>
      <c r="O99" s="64"/>
      <c r="P99" s="64"/>
      <c r="Q99" s="64"/>
      <c r="R99" s="64"/>
      <c r="S99" s="64"/>
      <c r="T99" s="65"/>
      <c r="U99" s="34"/>
      <c r="V99" s="34"/>
      <c r="W99" s="34"/>
      <c r="X99" s="34"/>
      <c r="Y99" s="34"/>
      <c r="Z99" s="34"/>
      <c r="AA99" s="34"/>
      <c r="AB99" s="34"/>
      <c r="AC99" s="34"/>
      <c r="AD99" s="34"/>
      <c r="AE99" s="34"/>
      <c r="AT99" s="17" t="s">
        <v>529</v>
      </c>
      <c r="AU99" s="17" t="s">
        <v>82</v>
      </c>
    </row>
    <row r="100" spans="1:65" s="2" customFormat="1" ht="37.9" customHeight="1">
      <c r="A100" s="34"/>
      <c r="B100" s="35"/>
      <c r="C100" s="173" t="s">
        <v>177</v>
      </c>
      <c r="D100" s="173" t="s">
        <v>146</v>
      </c>
      <c r="E100" s="174" t="s">
        <v>807</v>
      </c>
      <c r="F100" s="175" t="s">
        <v>808</v>
      </c>
      <c r="G100" s="176" t="s">
        <v>796</v>
      </c>
      <c r="H100" s="177">
        <v>1</v>
      </c>
      <c r="I100" s="178"/>
      <c r="J100" s="177">
        <f>ROUND((ROUND(I100,2))*(ROUND(H100,2)),2)</f>
        <v>0</v>
      </c>
      <c r="K100" s="175" t="s">
        <v>273</v>
      </c>
      <c r="L100" s="39"/>
      <c r="M100" s="179" t="s">
        <v>18</v>
      </c>
      <c r="N100" s="180" t="s">
        <v>45</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151</v>
      </c>
      <c r="AT100" s="183" t="s">
        <v>146</v>
      </c>
      <c r="AU100" s="183" t="s">
        <v>82</v>
      </c>
      <c r="AY100" s="17" t="s">
        <v>143</v>
      </c>
      <c r="BE100" s="184">
        <f>IF(N100="základní",J100,0)</f>
        <v>0</v>
      </c>
      <c r="BF100" s="184">
        <f>IF(N100="snížená",J100,0)</f>
        <v>0</v>
      </c>
      <c r="BG100" s="184">
        <f>IF(N100="zákl. přenesená",J100,0)</f>
        <v>0</v>
      </c>
      <c r="BH100" s="184">
        <f>IF(N100="sníž. přenesená",J100,0)</f>
        <v>0</v>
      </c>
      <c r="BI100" s="184">
        <f>IF(N100="nulová",J100,0)</f>
        <v>0</v>
      </c>
      <c r="BJ100" s="17" t="s">
        <v>82</v>
      </c>
      <c r="BK100" s="184">
        <f>ROUND((ROUND(I100,2))*(ROUND(H100,2)),2)</f>
        <v>0</v>
      </c>
      <c r="BL100" s="17" t="s">
        <v>151</v>
      </c>
      <c r="BM100" s="183" t="s">
        <v>211</v>
      </c>
    </row>
    <row r="101" spans="1:65" s="2" customFormat="1" ht="68.25">
      <c r="A101" s="34"/>
      <c r="B101" s="35"/>
      <c r="C101" s="36"/>
      <c r="D101" s="201" t="s">
        <v>529</v>
      </c>
      <c r="E101" s="36"/>
      <c r="F101" s="233" t="s">
        <v>809</v>
      </c>
      <c r="G101" s="36"/>
      <c r="H101" s="36"/>
      <c r="I101" s="187"/>
      <c r="J101" s="36"/>
      <c r="K101" s="36"/>
      <c r="L101" s="39"/>
      <c r="M101" s="188"/>
      <c r="N101" s="189"/>
      <c r="O101" s="64"/>
      <c r="P101" s="64"/>
      <c r="Q101" s="64"/>
      <c r="R101" s="64"/>
      <c r="S101" s="64"/>
      <c r="T101" s="65"/>
      <c r="U101" s="34"/>
      <c r="V101" s="34"/>
      <c r="W101" s="34"/>
      <c r="X101" s="34"/>
      <c r="Y101" s="34"/>
      <c r="Z101" s="34"/>
      <c r="AA101" s="34"/>
      <c r="AB101" s="34"/>
      <c r="AC101" s="34"/>
      <c r="AD101" s="34"/>
      <c r="AE101" s="34"/>
      <c r="AT101" s="17" t="s">
        <v>529</v>
      </c>
      <c r="AU101" s="17" t="s">
        <v>82</v>
      </c>
    </row>
    <row r="102" spans="1:65" s="2" customFormat="1" ht="33" customHeight="1">
      <c r="A102" s="34"/>
      <c r="B102" s="35"/>
      <c r="C102" s="173" t="s">
        <v>185</v>
      </c>
      <c r="D102" s="173" t="s">
        <v>146</v>
      </c>
      <c r="E102" s="174" t="s">
        <v>810</v>
      </c>
      <c r="F102" s="175" t="s">
        <v>811</v>
      </c>
      <c r="G102" s="176" t="s">
        <v>796</v>
      </c>
      <c r="H102" s="177">
        <v>18</v>
      </c>
      <c r="I102" s="178"/>
      <c r="J102" s="177">
        <f>ROUND((ROUND(I102,2))*(ROUND(H102,2)),2)</f>
        <v>0</v>
      </c>
      <c r="K102" s="175" t="s">
        <v>273</v>
      </c>
      <c r="L102" s="39"/>
      <c r="M102" s="179" t="s">
        <v>18</v>
      </c>
      <c r="N102" s="180" t="s">
        <v>45</v>
      </c>
      <c r="O102" s="64"/>
      <c r="P102" s="181">
        <f>O102*H102</f>
        <v>0</v>
      </c>
      <c r="Q102" s="181">
        <v>0</v>
      </c>
      <c r="R102" s="181">
        <f>Q102*H102</f>
        <v>0</v>
      </c>
      <c r="S102" s="181">
        <v>0</v>
      </c>
      <c r="T102" s="182">
        <f>S102*H102</f>
        <v>0</v>
      </c>
      <c r="U102" s="34"/>
      <c r="V102" s="34"/>
      <c r="W102" s="34"/>
      <c r="X102" s="34"/>
      <c r="Y102" s="34"/>
      <c r="Z102" s="34"/>
      <c r="AA102" s="34"/>
      <c r="AB102" s="34"/>
      <c r="AC102" s="34"/>
      <c r="AD102" s="34"/>
      <c r="AE102" s="34"/>
      <c r="AR102" s="183" t="s">
        <v>151</v>
      </c>
      <c r="AT102" s="183" t="s">
        <v>146</v>
      </c>
      <c r="AU102" s="183" t="s">
        <v>82</v>
      </c>
      <c r="AY102" s="17" t="s">
        <v>143</v>
      </c>
      <c r="BE102" s="184">
        <f>IF(N102="základní",J102,0)</f>
        <v>0</v>
      </c>
      <c r="BF102" s="184">
        <f>IF(N102="snížená",J102,0)</f>
        <v>0</v>
      </c>
      <c r="BG102" s="184">
        <f>IF(N102="zákl. přenesená",J102,0)</f>
        <v>0</v>
      </c>
      <c r="BH102" s="184">
        <f>IF(N102="sníž. přenesená",J102,0)</f>
        <v>0</v>
      </c>
      <c r="BI102" s="184">
        <f>IF(N102="nulová",J102,0)</f>
        <v>0</v>
      </c>
      <c r="BJ102" s="17" t="s">
        <v>82</v>
      </c>
      <c r="BK102" s="184">
        <f>ROUND((ROUND(I102,2))*(ROUND(H102,2)),2)</f>
        <v>0</v>
      </c>
      <c r="BL102" s="17" t="s">
        <v>151</v>
      </c>
      <c r="BM102" s="183" t="s">
        <v>226</v>
      </c>
    </row>
    <row r="103" spans="1:65" s="2" customFormat="1" ht="19.5">
      <c r="A103" s="34"/>
      <c r="B103" s="35"/>
      <c r="C103" s="36"/>
      <c r="D103" s="201" t="s">
        <v>529</v>
      </c>
      <c r="E103" s="36"/>
      <c r="F103" s="233" t="s">
        <v>812</v>
      </c>
      <c r="G103" s="36"/>
      <c r="H103" s="36"/>
      <c r="I103" s="187"/>
      <c r="J103" s="36"/>
      <c r="K103" s="36"/>
      <c r="L103" s="39"/>
      <c r="M103" s="188"/>
      <c r="N103" s="189"/>
      <c r="O103" s="64"/>
      <c r="P103" s="64"/>
      <c r="Q103" s="64"/>
      <c r="R103" s="64"/>
      <c r="S103" s="64"/>
      <c r="T103" s="65"/>
      <c r="U103" s="34"/>
      <c r="V103" s="34"/>
      <c r="W103" s="34"/>
      <c r="X103" s="34"/>
      <c r="Y103" s="34"/>
      <c r="Z103" s="34"/>
      <c r="AA103" s="34"/>
      <c r="AB103" s="34"/>
      <c r="AC103" s="34"/>
      <c r="AD103" s="34"/>
      <c r="AE103" s="34"/>
      <c r="AT103" s="17" t="s">
        <v>529</v>
      </c>
      <c r="AU103" s="17" t="s">
        <v>82</v>
      </c>
    </row>
    <row r="104" spans="1:65" s="2" customFormat="1" ht="37.9" customHeight="1">
      <c r="A104" s="34"/>
      <c r="B104" s="35"/>
      <c r="C104" s="173" t="s">
        <v>196</v>
      </c>
      <c r="D104" s="173" t="s">
        <v>146</v>
      </c>
      <c r="E104" s="174" t="s">
        <v>813</v>
      </c>
      <c r="F104" s="175" t="s">
        <v>814</v>
      </c>
      <c r="G104" s="176" t="s">
        <v>796</v>
      </c>
      <c r="H104" s="177">
        <v>1</v>
      </c>
      <c r="I104" s="178"/>
      <c r="J104" s="177">
        <f>ROUND((ROUND(I104,2))*(ROUND(H104,2)),2)</f>
        <v>0</v>
      </c>
      <c r="K104" s="175" t="s">
        <v>273</v>
      </c>
      <c r="L104" s="39"/>
      <c r="M104" s="179" t="s">
        <v>18</v>
      </c>
      <c r="N104" s="180" t="s">
        <v>45</v>
      </c>
      <c r="O104" s="64"/>
      <c r="P104" s="181">
        <f>O104*H104</f>
        <v>0</v>
      </c>
      <c r="Q104" s="181">
        <v>0</v>
      </c>
      <c r="R104" s="181">
        <f>Q104*H104</f>
        <v>0</v>
      </c>
      <c r="S104" s="181">
        <v>0</v>
      </c>
      <c r="T104" s="182">
        <f>S104*H104</f>
        <v>0</v>
      </c>
      <c r="U104" s="34"/>
      <c r="V104" s="34"/>
      <c r="W104" s="34"/>
      <c r="X104" s="34"/>
      <c r="Y104" s="34"/>
      <c r="Z104" s="34"/>
      <c r="AA104" s="34"/>
      <c r="AB104" s="34"/>
      <c r="AC104" s="34"/>
      <c r="AD104" s="34"/>
      <c r="AE104" s="34"/>
      <c r="AR104" s="183" t="s">
        <v>151</v>
      </c>
      <c r="AT104" s="183" t="s">
        <v>146</v>
      </c>
      <c r="AU104" s="183" t="s">
        <v>82</v>
      </c>
      <c r="AY104" s="17" t="s">
        <v>143</v>
      </c>
      <c r="BE104" s="184">
        <f>IF(N104="základní",J104,0)</f>
        <v>0</v>
      </c>
      <c r="BF104" s="184">
        <f>IF(N104="snížená",J104,0)</f>
        <v>0</v>
      </c>
      <c r="BG104" s="184">
        <f>IF(N104="zákl. přenesená",J104,0)</f>
        <v>0</v>
      </c>
      <c r="BH104" s="184">
        <f>IF(N104="sníž. přenesená",J104,0)</f>
        <v>0</v>
      </c>
      <c r="BI104" s="184">
        <f>IF(N104="nulová",J104,0)</f>
        <v>0</v>
      </c>
      <c r="BJ104" s="17" t="s">
        <v>82</v>
      </c>
      <c r="BK104" s="184">
        <f>ROUND((ROUND(I104,2))*(ROUND(H104,2)),2)</f>
        <v>0</v>
      </c>
      <c r="BL104" s="17" t="s">
        <v>151</v>
      </c>
      <c r="BM104" s="183" t="s">
        <v>239</v>
      </c>
    </row>
    <row r="105" spans="1:65" s="2" customFormat="1" ht="19.5">
      <c r="A105" s="34"/>
      <c r="B105" s="35"/>
      <c r="C105" s="36"/>
      <c r="D105" s="201" t="s">
        <v>529</v>
      </c>
      <c r="E105" s="36"/>
      <c r="F105" s="233" t="s">
        <v>812</v>
      </c>
      <c r="G105" s="36"/>
      <c r="H105" s="36"/>
      <c r="I105" s="187"/>
      <c r="J105" s="36"/>
      <c r="K105" s="36"/>
      <c r="L105" s="39"/>
      <c r="M105" s="188"/>
      <c r="N105" s="189"/>
      <c r="O105" s="64"/>
      <c r="P105" s="64"/>
      <c r="Q105" s="64"/>
      <c r="R105" s="64"/>
      <c r="S105" s="64"/>
      <c r="T105" s="65"/>
      <c r="U105" s="34"/>
      <c r="V105" s="34"/>
      <c r="W105" s="34"/>
      <c r="X105" s="34"/>
      <c r="Y105" s="34"/>
      <c r="Z105" s="34"/>
      <c r="AA105" s="34"/>
      <c r="AB105" s="34"/>
      <c r="AC105" s="34"/>
      <c r="AD105" s="34"/>
      <c r="AE105" s="34"/>
      <c r="AT105" s="17" t="s">
        <v>529</v>
      </c>
      <c r="AU105" s="17" t="s">
        <v>82</v>
      </c>
    </row>
    <row r="106" spans="1:65" s="2" customFormat="1" ht="16.5" customHeight="1">
      <c r="A106" s="34"/>
      <c r="B106" s="35"/>
      <c r="C106" s="173" t="s">
        <v>158</v>
      </c>
      <c r="D106" s="173" t="s">
        <v>146</v>
      </c>
      <c r="E106" s="174" t="s">
        <v>815</v>
      </c>
      <c r="F106" s="175" t="s">
        <v>816</v>
      </c>
      <c r="G106" s="176" t="s">
        <v>796</v>
      </c>
      <c r="H106" s="177">
        <v>1</v>
      </c>
      <c r="I106" s="178"/>
      <c r="J106" s="177">
        <f>ROUND((ROUND(I106,2))*(ROUND(H106,2)),2)</f>
        <v>0</v>
      </c>
      <c r="K106" s="175" t="s">
        <v>273</v>
      </c>
      <c r="L106" s="39"/>
      <c r="M106" s="179" t="s">
        <v>18</v>
      </c>
      <c r="N106" s="180" t="s">
        <v>45</v>
      </c>
      <c r="O106" s="64"/>
      <c r="P106" s="181">
        <f>O106*H106</f>
        <v>0</v>
      </c>
      <c r="Q106" s="181">
        <v>0</v>
      </c>
      <c r="R106" s="181">
        <f>Q106*H106</f>
        <v>0</v>
      </c>
      <c r="S106" s="181">
        <v>0</v>
      </c>
      <c r="T106" s="182">
        <f>S106*H106</f>
        <v>0</v>
      </c>
      <c r="U106" s="34"/>
      <c r="V106" s="34"/>
      <c r="W106" s="34"/>
      <c r="X106" s="34"/>
      <c r="Y106" s="34"/>
      <c r="Z106" s="34"/>
      <c r="AA106" s="34"/>
      <c r="AB106" s="34"/>
      <c r="AC106" s="34"/>
      <c r="AD106" s="34"/>
      <c r="AE106" s="34"/>
      <c r="AR106" s="183" t="s">
        <v>151</v>
      </c>
      <c r="AT106" s="183" t="s">
        <v>146</v>
      </c>
      <c r="AU106" s="183" t="s">
        <v>82</v>
      </c>
      <c r="AY106" s="17" t="s">
        <v>143</v>
      </c>
      <c r="BE106" s="184">
        <f>IF(N106="základní",J106,0)</f>
        <v>0</v>
      </c>
      <c r="BF106" s="184">
        <f>IF(N106="snížená",J106,0)</f>
        <v>0</v>
      </c>
      <c r="BG106" s="184">
        <f>IF(N106="zákl. přenesená",J106,0)</f>
        <v>0</v>
      </c>
      <c r="BH106" s="184">
        <f>IF(N106="sníž. přenesená",J106,0)</f>
        <v>0</v>
      </c>
      <c r="BI106" s="184">
        <f>IF(N106="nulová",J106,0)</f>
        <v>0</v>
      </c>
      <c r="BJ106" s="17" t="s">
        <v>82</v>
      </c>
      <c r="BK106" s="184">
        <f>ROUND((ROUND(I106,2))*(ROUND(H106,2)),2)</f>
        <v>0</v>
      </c>
      <c r="BL106" s="17" t="s">
        <v>151</v>
      </c>
      <c r="BM106" s="183" t="s">
        <v>255</v>
      </c>
    </row>
    <row r="107" spans="1:65" s="2" customFormat="1" ht="19.5">
      <c r="A107" s="34"/>
      <c r="B107" s="35"/>
      <c r="C107" s="36"/>
      <c r="D107" s="201" t="s">
        <v>529</v>
      </c>
      <c r="E107" s="36"/>
      <c r="F107" s="233" t="s">
        <v>812</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529</v>
      </c>
      <c r="AU107" s="17" t="s">
        <v>82</v>
      </c>
    </row>
    <row r="108" spans="1:65" s="12" customFormat="1" ht="25.9" customHeight="1">
      <c r="B108" s="157"/>
      <c r="C108" s="158"/>
      <c r="D108" s="159" t="s">
        <v>73</v>
      </c>
      <c r="E108" s="160" t="s">
        <v>817</v>
      </c>
      <c r="F108" s="160" t="s">
        <v>818</v>
      </c>
      <c r="G108" s="158"/>
      <c r="H108" s="158"/>
      <c r="I108" s="161"/>
      <c r="J108" s="162">
        <f>BK108</f>
        <v>0</v>
      </c>
      <c r="K108" s="158"/>
      <c r="L108" s="163"/>
      <c r="M108" s="164"/>
      <c r="N108" s="165"/>
      <c r="O108" s="165"/>
      <c r="P108" s="166">
        <f>SUM(P109:P116)</f>
        <v>0</v>
      </c>
      <c r="Q108" s="165"/>
      <c r="R108" s="166">
        <f>SUM(R109:R116)</f>
        <v>0</v>
      </c>
      <c r="S108" s="165"/>
      <c r="T108" s="167">
        <f>SUM(T109:T116)</f>
        <v>0</v>
      </c>
      <c r="AR108" s="168" t="s">
        <v>82</v>
      </c>
      <c r="AT108" s="169" t="s">
        <v>73</v>
      </c>
      <c r="AU108" s="169" t="s">
        <v>74</v>
      </c>
      <c r="AY108" s="168" t="s">
        <v>143</v>
      </c>
      <c r="BK108" s="170">
        <f>SUM(BK109:BK116)</f>
        <v>0</v>
      </c>
    </row>
    <row r="109" spans="1:65" s="2" customFormat="1" ht="24.2" customHeight="1">
      <c r="A109" s="34"/>
      <c r="B109" s="35"/>
      <c r="C109" s="173" t="s">
        <v>205</v>
      </c>
      <c r="D109" s="173" t="s">
        <v>146</v>
      </c>
      <c r="E109" s="174" t="s">
        <v>819</v>
      </c>
      <c r="F109" s="175" t="s">
        <v>820</v>
      </c>
      <c r="G109" s="176" t="s">
        <v>796</v>
      </c>
      <c r="H109" s="177">
        <v>9</v>
      </c>
      <c r="I109" s="178"/>
      <c r="J109" s="177">
        <f>ROUND((ROUND(I109,2))*(ROUND(H109,2)),2)</f>
        <v>0</v>
      </c>
      <c r="K109" s="175" t="s">
        <v>273</v>
      </c>
      <c r="L109" s="39"/>
      <c r="M109" s="179" t="s">
        <v>18</v>
      </c>
      <c r="N109" s="180" t="s">
        <v>45</v>
      </c>
      <c r="O109" s="64"/>
      <c r="P109" s="181">
        <f>O109*H109</f>
        <v>0</v>
      </c>
      <c r="Q109" s="181">
        <v>0</v>
      </c>
      <c r="R109" s="181">
        <f>Q109*H109</f>
        <v>0</v>
      </c>
      <c r="S109" s="181">
        <v>0</v>
      </c>
      <c r="T109" s="182">
        <f>S109*H109</f>
        <v>0</v>
      </c>
      <c r="U109" s="34"/>
      <c r="V109" s="34"/>
      <c r="W109" s="34"/>
      <c r="X109" s="34"/>
      <c r="Y109" s="34"/>
      <c r="Z109" s="34"/>
      <c r="AA109" s="34"/>
      <c r="AB109" s="34"/>
      <c r="AC109" s="34"/>
      <c r="AD109" s="34"/>
      <c r="AE109" s="34"/>
      <c r="AR109" s="183" t="s">
        <v>151</v>
      </c>
      <c r="AT109" s="183" t="s">
        <v>146</v>
      </c>
      <c r="AU109" s="183" t="s">
        <v>82</v>
      </c>
      <c r="AY109" s="17" t="s">
        <v>143</v>
      </c>
      <c r="BE109" s="184">
        <f>IF(N109="základní",J109,0)</f>
        <v>0</v>
      </c>
      <c r="BF109" s="184">
        <f>IF(N109="snížená",J109,0)</f>
        <v>0</v>
      </c>
      <c r="BG109" s="184">
        <f>IF(N109="zákl. přenesená",J109,0)</f>
        <v>0</v>
      </c>
      <c r="BH109" s="184">
        <f>IF(N109="sníž. přenesená",J109,0)</f>
        <v>0</v>
      </c>
      <c r="BI109" s="184">
        <f>IF(N109="nulová",J109,0)</f>
        <v>0</v>
      </c>
      <c r="BJ109" s="17" t="s">
        <v>82</v>
      </c>
      <c r="BK109" s="184">
        <f>ROUND((ROUND(I109,2))*(ROUND(H109,2)),2)</f>
        <v>0</v>
      </c>
      <c r="BL109" s="17" t="s">
        <v>151</v>
      </c>
      <c r="BM109" s="183" t="s">
        <v>269</v>
      </c>
    </row>
    <row r="110" spans="1:65" s="2" customFormat="1" ht="19.5">
      <c r="A110" s="34"/>
      <c r="B110" s="35"/>
      <c r="C110" s="36"/>
      <c r="D110" s="201" t="s">
        <v>529</v>
      </c>
      <c r="E110" s="36"/>
      <c r="F110" s="233" t="s">
        <v>821</v>
      </c>
      <c r="G110" s="36"/>
      <c r="H110" s="36"/>
      <c r="I110" s="187"/>
      <c r="J110" s="36"/>
      <c r="K110" s="36"/>
      <c r="L110" s="39"/>
      <c r="M110" s="188"/>
      <c r="N110" s="189"/>
      <c r="O110" s="64"/>
      <c r="P110" s="64"/>
      <c r="Q110" s="64"/>
      <c r="R110" s="64"/>
      <c r="S110" s="64"/>
      <c r="T110" s="65"/>
      <c r="U110" s="34"/>
      <c r="V110" s="34"/>
      <c r="W110" s="34"/>
      <c r="X110" s="34"/>
      <c r="Y110" s="34"/>
      <c r="Z110" s="34"/>
      <c r="AA110" s="34"/>
      <c r="AB110" s="34"/>
      <c r="AC110" s="34"/>
      <c r="AD110" s="34"/>
      <c r="AE110" s="34"/>
      <c r="AT110" s="17" t="s">
        <v>529</v>
      </c>
      <c r="AU110" s="17" t="s">
        <v>82</v>
      </c>
    </row>
    <row r="111" spans="1:65" s="2" customFormat="1" ht="24.2" customHeight="1">
      <c r="A111" s="34"/>
      <c r="B111" s="35"/>
      <c r="C111" s="173" t="s">
        <v>211</v>
      </c>
      <c r="D111" s="173" t="s">
        <v>146</v>
      </c>
      <c r="E111" s="174" t="s">
        <v>822</v>
      </c>
      <c r="F111" s="175" t="s">
        <v>823</v>
      </c>
      <c r="G111" s="176" t="s">
        <v>796</v>
      </c>
      <c r="H111" s="177">
        <v>9</v>
      </c>
      <c r="I111" s="178"/>
      <c r="J111" s="177">
        <f>ROUND((ROUND(I111,2))*(ROUND(H111,2)),2)</f>
        <v>0</v>
      </c>
      <c r="K111" s="175" t="s">
        <v>273</v>
      </c>
      <c r="L111" s="39"/>
      <c r="M111" s="179" t="s">
        <v>18</v>
      </c>
      <c r="N111" s="180" t="s">
        <v>45</v>
      </c>
      <c r="O111" s="64"/>
      <c r="P111" s="181">
        <f>O111*H111</f>
        <v>0</v>
      </c>
      <c r="Q111" s="181">
        <v>0</v>
      </c>
      <c r="R111" s="181">
        <f>Q111*H111</f>
        <v>0</v>
      </c>
      <c r="S111" s="181">
        <v>0</v>
      </c>
      <c r="T111" s="182">
        <f>S111*H111</f>
        <v>0</v>
      </c>
      <c r="U111" s="34"/>
      <c r="V111" s="34"/>
      <c r="W111" s="34"/>
      <c r="X111" s="34"/>
      <c r="Y111" s="34"/>
      <c r="Z111" s="34"/>
      <c r="AA111" s="34"/>
      <c r="AB111" s="34"/>
      <c r="AC111" s="34"/>
      <c r="AD111" s="34"/>
      <c r="AE111" s="34"/>
      <c r="AR111" s="183" t="s">
        <v>151</v>
      </c>
      <c r="AT111" s="183" t="s">
        <v>146</v>
      </c>
      <c r="AU111" s="183" t="s">
        <v>82</v>
      </c>
      <c r="AY111" s="17" t="s">
        <v>143</v>
      </c>
      <c r="BE111" s="184">
        <f>IF(N111="základní",J111,0)</f>
        <v>0</v>
      </c>
      <c r="BF111" s="184">
        <f>IF(N111="snížená",J111,0)</f>
        <v>0</v>
      </c>
      <c r="BG111" s="184">
        <f>IF(N111="zákl. přenesená",J111,0)</f>
        <v>0</v>
      </c>
      <c r="BH111" s="184">
        <f>IF(N111="sníž. přenesená",J111,0)</f>
        <v>0</v>
      </c>
      <c r="BI111" s="184">
        <f>IF(N111="nulová",J111,0)</f>
        <v>0</v>
      </c>
      <c r="BJ111" s="17" t="s">
        <v>82</v>
      </c>
      <c r="BK111" s="184">
        <f>ROUND((ROUND(I111,2))*(ROUND(H111,2)),2)</f>
        <v>0</v>
      </c>
      <c r="BL111" s="17" t="s">
        <v>151</v>
      </c>
      <c r="BM111" s="183" t="s">
        <v>278</v>
      </c>
    </row>
    <row r="112" spans="1:65" s="2" customFormat="1" ht="19.5">
      <c r="A112" s="34"/>
      <c r="B112" s="35"/>
      <c r="C112" s="36"/>
      <c r="D112" s="201" t="s">
        <v>529</v>
      </c>
      <c r="E112" s="36"/>
      <c r="F112" s="233" t="s">
        <v>821</v>
      </c>
      <c r="G112" s="36"/>
      <c r="H112" s="36"/>
      <c r="I112" s="187"/>
      <c r="J112" s="36"/>
      <c r="K112" s="36"/>
      <c r="L112" s="39"/>
      <c r="M112" s="188"/>
      <c r="N112" s="189"/>
      <c r="O112" s="64"/>
      <c r="P112" s="64"/>
      <c r="Q112" s="64"/>
      <c r="R112" s="64"/>
      <c r="S112" s="64"/>
      <c r="T112" s="65"/>
      <c r="U112" s="34"/>
      <c r="V112" s="34"/>
      <c r="W112" s="34"/>
      <c r="X112" s="34"/>
      <c r="Y112" s="34"/>
      <c r="Z112" s="34"/>
      <c r="AA112" s="34"/>
      <c r="AB112" s="34"/>
      <c r="AC112" s="34"/>
      <c r="AD112" s="34"/>
      <c r="AE112" s="34"/>
      <c r="AT112" s="17" t="s">
        <v>529</v>
      </c>
      <c r="AU112" s="17" t="s">
        <v>82</v>
      </c>
    </row>
    <row r="113" spans="1:65" s="2" customFormat="1" ht="33" customHeight="1">
      <c r="A113" s="34"/>
      <c r="B113" s="35"/>
      <c r="C113" s="173" t="s">
        <v>218</v>
      </c>
      <c r="D113" s="173" t="s">
        <v>146</v>
      </c>
      <c r="E113" s="174" t="s">
        <v>824</v>
      </c>
      <c r="F113" s="175" t="s">
        <v>825</v>
      </c>
      <c r="G113" s="176" t="s">
        <v>796</v>
      </c>
      <c r="H113" s="177">
        <v>16</v>
      </c>
      <c r="I113" s="178"/>
      <c r="J113" s="177">
        <f>ROUND((ROUND(I113,2))*(ROUND(H113,2)),2)</f>
        <v>0</v>
      </c>
      <c r="K113" s="175" t="s">
        <v>273</v>
      </c>
      <c r="L113" s="39"/>
      <c r="M113" s="179" t="s">
        <v>18</v>
      </c>
      <c r="N113" s="180" t="s">
        <v>45</v>
      </c>
      <c r="O113" s="64"/>
      <c r="P113" s="181">
        <f>O113*H113</f>
        <v>0</v>
      </c>
      <c r="Q113" s="181">
        <v>0</v>
      </c>
      <c r="R113" s="181">
        <f>Q113*H113</f>
        <v>0</v>
      </c>
      <c r="S113" s="181">
        <v>0</v>
      </c>
      <c r="T113" s="182">
        <f>S113*H113</f>
        <v>0</v>
      </c>
      <c r="U113" s="34"/>
      <c r="V113" s="34"/>
      <c r="W113" s="34"/>
      <c r="X113" s="34"/>
      <c r="Y113" s="34"/>
      <c r="Z113" s="34"/>
      <c r="AA113" s="34"/>
      <c r="AB113" s="34"/>
      <c r="AC113" s="34"/>
      <c r="AD113" s="34"/>
      <c r="AE113" s="34"/>
      <c r="AR113" s="183" t="s">
        <v>151</v>
      </c>
      <c r="AT113" s="183" t="s">
        <v>146</v>
      </c>
      <c r="AU113" s="183" t="s">
        <v>82</v>
      </c>
      <c r="AY113" s="17" t="s">
        <v>143</v>
      </c>
      <c r="BE113" s="184">
        <f>IF(N113="základní",J113,0)</f>
        <v>0</v>
      </c>
      <c r="BF113" s="184">
        <f>IF(N113="snížená",J113,0)</f>
        <v>0</v>
      </c>
      <c r="BG113" s="184">
        <f>IF(N113="zákl. přenesená",J113,0)</f>
        <v>0</v>
      </c>
      <c r="BH113" s="184">
        <f>IF(N113="sníž. přenesená",J113,0)</f>
        <v>0</v>
      </c>
      <c r="BI113" s="184">
        <f>IF(N113="nulová",J113,0)</f>
        <v>0</v>
      </c>
      <c r="BJ113" s="17" t="s">
        <v>82</v>
      </c>
      <c r="BK113" s="184">
        <f>ROUND((ROUND(I113,2))*(ROUND(H113,2)),2)</f>
        <v>0</v>
      </c>
      <c r="BL113" s="17" t="s">
        <v>151</v>
      </c>
      <c r="BM113" s="183" t="s">
        <v>288</v>
      </c>
    </row>
    <row r="114" spans="1:65" s="2" customFormat="1" ht="19.5">
      <c r="A114" s="34"/>
      <c r="B114" s="35"/>
      <c r="C114" s="36"/>
      <c r="D114" s="201" t="s">
        <v>529</v>
      </c>
      <c r="E114" s="36"/>
      <c r="F114" s="233" t="s">
        <v>826</v>
      </c>
      <c r="G114" s="36"/>
      <c r="H114" s="36"/>
      <c r="I114" s="187"/>
      <c r="J114" s="36"/>
      <c r="K114" s="36"/>
      <c r="L114" s="39"/>
      <c r="M114" s="188"/>
      <c r="N114" s="189"/>
      <c r="O114" s="64"/>
      <c r="P114" s="64"/>
      <c r="Q114" s="64"/>
      <c r="R114" s="64"/>
      <c r="S114" s="64"/>
      <c r="T114" s="65"/>
      <c r="U114" s="34"/>
      <c r="V114" s="34"/>
      <c r="W114" s="34"/>
      <c r="X114" s="34"/>
      <c r="Y114" s="34"/>
      <c r="Z114" s="34"/>
      <c r="AA114" s="34"/>
      <c r="AB114" s="34"/>
      <c r="AC114" s="34"/>
      <c r="AD114" s="34"/>
      <c r="AE114" s="34"/>
      <c r="AT114" s="17" t="s">
        <v>529</v>
      </c>
      <c r="AU114" s="17" t="s">
        <v>82</v>
      </c>
    </row>
    <row r="115" spans="1:65" s="2" customFormat="1" ht="33" customHeight="1">
      <c r="A115" s="34"/>
      <c r="B115" s="35"/>
      <c r="C115" s="173" t="s">
        <v>226</v>
      </c>
      <c r="D115" s="173" t="s">
        <v>146</v>
      </c>
      <c r="E115" s="174" t="s">
        <v>827</v>
      </c>
      <c r="F115" s="175" t="s">
        <v>828</v>
      </c>
      <c r="G115" s="176" t="s">
        <v>796</v>
      </c>
      <c r="H115" s="177">
        <v>1</v>
      </c>
      <c r="I115" s="178"/>
      <c r="J115" s="177">
        <f>ROUND((ROUND(I115,2))*(ROUND(H115,2)),2)</f>
        <v>0</v>
      </c>
      <c r="K115" s="175" t="s">
        <v>273</v>
      </c>
      <c r="L115" s="39"/>
      <c r="M115" s="179" t="s">
        <v>18</v>
      </c>
      <c r="N115" s="180" t="s">
        <v>45</v>
      </c>
      <c r="O115" s="64"/>
      <c r="P115" s="181">
        <f>O115*H115</f>
        <v>0</v>
      </c>
      <c r="Q115" s="181">
        <v>0</v>
      </c>
      <c r="R115" s="181">
        <f>Q115*H115</f>
        <v>0</v>
      </c>
      <c r="S115" s="181">
        <v>0</v>
      </c>
      <c r="T115" s="182">
        <f>S115*H115</f>
        <v>0</v>
      </c>
      <c r="U115" s="34"/>
      <c r="V115" s="34"/>
      <c r="W115" s="34"/>
      <c r="X115" s="34"/>
      <c r="Y115" s="34"/>
      <c r="Z115" s="34"/>
      <c r="AA115" s="34"/>
      <c r="AB115" s="34"/>
      <c r="AC115" s="34"/>
      <c r="AD115" s="34"/>
      <c r="AE115" s="34"/>
      <c r="AR115" s="183" t="s">
        <v>151</v>
      </c>
      <c r="AT115" s="183" t="s">
        <v>146</v>
      </c>
      <c r="AU115" s="183" t="s">
        <v>82</v>
      </c>
      <c r="AY115" s="17" t="s">
        <v>143</v>
      </c>
      <c r="BE115" s="184">
        <f>IF(N115="základní",J115,0)</f>
        <v>0</v>
      </c>
      <c r="BF115" s="184">
        <f>IF(N115="snížená",J115,0)</f>
        <v>0</v>
      </c>
      <c r="BG115" s="184">
        <f>IF(N115="zákl. přenesená",J115,0)</f>
        <v>0</v>
      </c>
      <c r="BH115" s="184">
        <f>IF(N115="sníž. přenesená",J115,0)</f>
        <v>0</v>
      </c>
      <c r="BI115" s="184">
        <f>IF(N115="nulová",J115,0)</f>
        <v>0</v>
      </c>
      <c r="BJ115" s="17" t="s">
        <v>82</v>
      </c>
      <c r="BK115" s="184">
        <f>ROUND((ROUND(I115,2))*(ROUND(H115,2)),2)</f>
        <v>0</v>
      </c>
      <c r="BL115" s="17" t="s">
        <v>151</v>
      </c>
      <c r="BM115" s="183" t="s">
        <v>301</v>
      </c>
    </row>
    <row r="116" spans="1:65" s="2" customFormat="1" ht="19.5">
      <c r="A116" s="34"/>
      <c r="B116" s="35"/>
      <c r="C116" s="36"/>
      <c r="D116" s="201" t="s">
        <v>529</v>
      </c>
      <c r="E116" s="36"/>
      <c r="F116" s="233" t="s">
        <v>826</v>
      </c>
      <c r="G116" s="36"/>
      <c r="H116" s="36"/>
      <c r="I116" s="187"/>
      <c r="J116" s="36"/>
      <c r="K116" s="36"/>
      <c r="L116" s="39"/>
      <c r="M116" s="188"/>
      <c r="N116" s="189"/>
      <c r="O116" s="64"/>
      <c r="P116" s="64"/>
      <c r="Q116" s="64"/>
      <c r="R116" s="64"/>
      <c r="S116" s="64"/>
      <c r="T116" s="65"/>
      <c r="U116" s="34"/>
      <c r="V116" s="34"/>
      <c r="W116" s="34"/>
      <c r="X116" s="34"/>
      <c r="Y116" s="34"/>
      <c r="Z116" s="34"/>
      <c r="AA116" s="34"/>
      <c r="AB116" s="34"/>
      <c r="AC116" s="34"/>
      <c r="AD116" s="34"/>
      <c r="AE116" s="34"/>
      <c r="AT116" s="17" t="s">
        <v>529</v>
      </c>
      <c r="AU116" s="17" t="s">
        <v>82</v>
      </c>
    </row>
    <row r="117" spans="1:65" s="12" customFormat="1" ht="25.9" customHeight="1">
      <c r="B117" s="157"/>
      <c r="C117" s="158"/>
      <c r="D117" s="159" t="s">
        <v>73</v>
      </c>
      <c r="E117" s="160" t="s">
        <v>829</v>
      </c>
      <c r="F117" s="160" t="s">
        <v>830</v>
      </c>
      <c r="G117" s="158"/>
      <c r="H117" s="158"/>
      <c r="I117" s="161"/>
      <c r="J117" s="162">
        <f>BK117</f>
        <v>0</v>
      </c>
      <c r="K117" s="158"/>
      <c r="L117" s="163"/>
      <c r="M117" s="164"/>
      <c r="N117" s="165"/>
      <c r="O117" s="165"/>
      <c r="P117" s="166">
        <f>SUM(P118:P119)</f>
        <v>0</v>
      </c>
      <c r="Q117" s="165"/>
      <c r="R117" s="166">
        <f>SUM(R118:R119)</f>
        <v>0</v>
      </c>
      <c r="S117" s="165"/>
      <c r="T117" s="167">
        <f>SUM(T118:T119)</f>
        <v>0</v>
      </c>
      <c r="AR117" s="168" t="s">
        <v>82</v>
      </c>
      <c r="AT117" s="169" t="s">
        <v>73</v>
      </c>
      <c r="AU117" s="169" t="s">
        <v>74</v>
      </c>
      <c r="AY117" s="168" t="s">
        <v>143</v>
      </c>
      <c r="BK117" s="170">
        <f>SUM(BK118:BK119)</f>
        <v>0</v>
      </c>
    </row>
    <row r="118" spans="1:65" s="2" customFormat="1" ht="33" customHeight="1">
      <c r="A118" s="34"/>
      <c r="B118" s="35"/>
      <c r="C118" s="173" t="s">
        <v>231</v>
      </c>
      <c r="D118" s="173" t="s">
        <v>146</v>
      </c>
      <c r="E118" s="174" t="s">
        <v>831</v>
      </c>
      <c r="F118" s="175" t="s">
        <v>832</v>
      </c>
      <c r="G118" s="176" t="s">
        <v>796</v>
      </c>
      <c r="H118" s="177">
        <v>35</v>
      </c>
      <c r="I118" s="178"/>
      <c r="J118" s="177">
        <f>ROUND((ROUND(I118,2))*(ROUND(H118,2)),2)</f>
        <v>0</v>
      </c>
      <c r="K118" s="175" t="s">
        <v>273</v>
      </c>
      <c r="L118" s="39"/>
      <c r="M118" s="179" t="s">
        <v>18</v>
      </c>
      <c r="N118" s="180" t="s">
        <v>45</v>
      </c>
      <c r="O118" s="64"/>
      <c r="P118" s="181">
        <f>O118*H118</f>
        <v>0</v>
      </c>
      <c r="Q118" s="181">
        <v>0</v>
      </c>
      <c r="R118" s="181">
        <f>Q118*H118</f>
        <v>0</v>
      </c>
      <c r="S118" s="181">
        <v>0</v>
      </c>
      <c r="T118" s="182">
        <f>S118*H118</f>
        <v>0</v>
      </c>
      <c r="U118" s="34"/>
      <c r="V118" s="34"/>
      <c r="W118" s="34"/>
      <c r="X118" s="34"/>
      <c r="Y118" s="34"/>
      <c r="Z118" s="34"/>
      <c r="AA118" s="34"/>
      <c r="AB118" s="34"/>
      <c r="AC118" s="34"/>
      <c r="AD118" s="34"/>
      <c r="AE118" s="34"/>
      <c r="AR118" s="183" t="s">
        <v>151</v>
      </c>
      <c r="AT118" s="183" t="s">
        <v>146</v>
      </c>
      <c r="AU118" s="183" t="s">
        <v>82</v>
      </c>
      <c r="AY118" s="17" t="s">
        <v>143</v>
      </c>
      <c r="BE118" s="184">
        <f>IF(N118="základní",J118,0)</f>
        <v>0</v>
      </c>
      <c r="BF118" s="184">
        <f>IF(N118="snížená",J118,0)</f>
        <v>0</v>
      </c>
      <c r="BG118" s="184">
        <f>IF(N118="zákl. přenesená",J118,0)</f>
        <v>0</v>
      </c>
      <c r="BH118" s="184">
        <f>IF(N118="sníž. přenesená",J118,0)</f>
        <v>0</v>
      </c>
      <c r="BI118" s="184">
        <f>IF(N118="nulová",J118,0)</f>
        <v>0</v>
      </c>
      <c r="BJ118" s="17" t="s">
        <v>82</v>
      </c>
      <c r="BK118" s="184">
        <f>ROUND((ROUND(I118,2))*(ROUND(H118,2)),2)</f>
        <v>0</v>
      </c>
      <c r="BL118" s="17" t="s">
        <v>151</v>
      </c>
      <c r="BM118" s="183" t="s">
        <v>311</v>
      </c>
    </row>
    <row r="119" spans="1:65" s="2" customFormat="1" ht="39">
      <c r="A119" s="34"/>
      <c r="B119" s="35"/>
      <c r="C119" s="36"/>
      <c r="D119" s="201" t="s">
        <v>529</v>
      </c>
      <c r="E119" s="36"/>
      <c r="F119" s="233" t="s">
        <v>833</v>
      </c>
      <c r="G119" s="36"/>
      <c r="H119" s="36"/>
      <c r="I119" s="187"/>
      <c r="J119" s="36"/>
      <c r="K119" s="36"/>
      <c r="L119" s="39"/>
      <c r="M119" s="188"/>
      <c r="N119" s="189"/>
      <c r="O119" s="64"/>
      <c r="P119" s="64"/>
      <c r="Q119" s="64"/>
      <c r="R119" s="64"/>
      <c r="S119" s="64"/>
      <c r="T119" s="65"/>
      <c r="U119" s="34"/>
      <c r="V119" s="34"/>
      <c r="W119" s="34"/>
      <c r="X119" s="34"/>
      <c r="Y119" s="34"/>
      <c r="Z119" s="34"/>
      <c r="AA119" s="34"/>
      <c r="AB119" s="34"/>
      <c r="AC119" s="34"/>
      <c r="AD119" s="34"/>
      <c r="AE119" s="34"/>
      <c r="AT119" s="17" t="s">
        <v>529</v>
      </c>
      <c r="AU119" s="17" t="s">
        <v>82</v>
      </c>
    </row>
    <row r="120" spans="1:65" s="12" customFormat="1" ht="25.9" customHeight="1">
      <c r="B120" s="157"/>
      <c r="C120" s="158"/>
      <c r="D120" s="159" t="s">
        <v>73</v>
      </c>
      <c r="E120" s="160" t="s">
        <v>834</v>
      </c>
      <c r="F120" s="160" t="s">
        <v>835</v>
      </c>
      <c r="G120" s="158"/>
      <c r="H120" s="158"/>
      <c r="I120" s="161"/>
      <c r="J120" s="162">
        <f>BK120</f>
        <v>0</v>
      </c>
      <c r="K120" s="158"/>
      <c r="L120" s="163"/>
      <c r="M120" s="164"/>
      <c r="N120" s="165"/>
      <c r="O120" s="165"/>
      <c r="P120" s="166">
        <f>SUM(P121:P128)</f>
        <v>0</v>
      </c>
      <c r="Q120" s="165"/>
      <c r="R120" s="166">
        <f>SUM(R121:R128)</f>
        <v>0</v>
      </c>
      <c r="S120" s="165"/>
      <c r="T120" s="167">
        <f>SUM(T121:T128)</f>
        <v>0</v>
      </c>
      <c r="AR120" s="168" t="s">
        <v>82</v>
      </c>
      <c r="AT120" s="169" t="s">
        <v>73</v>
      </c>
      <c r="AU120" s="169" t="s">
        <v>74</v>
      </c>
      <c r="AY120" s="168" t="s">
        <v>143</v>
      </c>
      <c r="BK120" s="170">
        <f>SUM(BK121:BK128)</f>
        <v>0</v>
      </c>
    </row>
    <row r="121" spans="1:65" s="2" customFormat="1" ht="16.5" customHeight="1">
      <c r="A121" s="34"/>
      <c r="B121" s="35"/>
      <c r="C121" s="173" t="s">
        <v>239</v>
      </c>
      <c r="D121" s="173" t="s">
        <v>146</v>
      </c>
      <c r="E121" s="174" t="s">
        <v>836</v>
      </c>
      <c r="F121" s="175" t="s">
        <v>837</v>
      </c>
      <c r="G121" s="176" t="s">
        <v>796</v>
      </c>
      <c r="H121" s="177">
        <v>52</v>
      </c>
      <c r="I121" s="178"/>
      <c r="J121" s="177">
        <f>ROUND((ROUND(I121,2))*(ROUND(H121,2)),2)</f>
        <v>0</v>
      </c>
      <c r="K121" s="175" t="s">
        <v>273</v>
      </c>
      <c r="L121" s="39"/>
      <c r="M121" s="179" t="s">
        <v>18</v>
      </c>
      <c r="N121" s="180" t="s">
        <v>45</v>
      </c>
      <c r="O121" s="64"/>
      <c r="P121" s="181">
        <f>O121*H121</f>
        <v>0</v>
      </c>
      <c r="Q121" s="181">
        <v>0</v>
      </c>
      <c r="R121" s="181">
        <f>Q121*H121</f>
        <v>0</v>
      </c>
      <c r="S121" s="181">
        <v>0</v>
      </c>
      <c r="T121" s="182">
        <f>S121*H121</f>
        <v>0</v>
      </c>
      <c r="U121" s="34"/>
      <c r="V121" s="34"/>
      <c r="W121" s="34"/>
      <c r="X121" s="34"/>
      <c r="Y121" s="34"/>
      <c r="Z121" s="34"/>
      <c r="AA121" s="34"/>
      <c r="AB121" s="34"/>
      <c r="AC121" s="34"/>
      <c r="AD121" s="34"/>
      <c r="AE121" s="34"/>
      <c r="AR121" s="183" t="s">
        <v>151</v>
      </c>
      <c r="AT121" s="183" t="s">
        <v>146</v>
      </c>
      <c r="AU121" s="183" t="s">
        <v>82</v>
      </c>
      <c r="AY121" s="17" t="s">
        <v>143</v>
      </c>
      <c r="BE121" s="184">
        <f>IF(N121="základní",J121,0)</f>
        <v>0</v>
      </c>
      <c r="BF121" s="184">
        <f>IF(N121="snížená",J121,0)</f>
        <v>0</v>
      </c>
      <c r="BG121" s="184">
        <f>IF(N121="zákl. přenesená",J121,0)</f>
        <v>0</v>
      </c>
      <c r="BH121" s="184">
        <f>IF(N121="sníž. přenesená",J121,0)</f>
        <v>0</v>
      </c>
      <c r="BI121" s="184">
        <f>IF(N121="nulová",J121,0)</f>
        <v>0</v>
      </c>
      <c r="BJ121" s="17" t="s">
        <v>82</v>
      </c>
      <c r="BK121" s="184">
        <f>ROUND((ROUND(I121,2))*(ROUND(H121,2)),2)</f>
        <v>0</v>
      </c>
      <c r="BL121" s="17" t="s">
        <v>151</v>
      </c>
      <c r="BM121" s="183" t="s">
        <v>321</v>
      </c>
    </row>
    <row r="122" spans="1:65" s="2" customFormat="1" ht="19.5">
      <c r="A122" s="34"/>
      <c r="B122" s="35"/>
      <c r="C122" s="36"/>
      <c r="D122" s="201" t="s">
        <v>529</v>
      </c>
      <c r="E122" s="36"/>
      <c r="F122" s="233" t="s">
        <v>838</v>
      </c>
      <c r="G122" s="36"/>
      <c r="H122" s="36"/>
      <c r="I122" s="187"/>
      <c r="J122" s="36"/>
      <c r="K122" s="36"/>
      <c r="L122" s="39"/>
      <c r="M122" s="188"/>
      <c r="N122" s="189"/>
      <c r="O122" s="64"/>
      <c r="P122" s="64"/>
      <c r="Q122" s="64"/>
      <c r="R122" s="64"/>
      <c r="S122" s="64"/>
      <c r="T122" s="65"/>
      <c r="U122" s="34"/>
      <c r="V122" s="34"/>
      <c r="W122" s="34"/>
      <c r="X122" s="34"/>
      <c r="Y122" s="34"/>
      <c r="Z122" s="34"/>
      <c r="AA122" s="34"/>
      <c r="AB122" s="34"/>
      <c r="AC122" s="34"/>
      <c r="AD122" s="34"/>
      <c r="AE122" s="34"/>
      <c r="AT122" s="17" t="s">
        <v>529</v>
      </c>
      <c r="AU122" s="17" t="s">
        <v>82</v>
      </c>
    </row>
    <row r="123" spans="1:65" s="2" customFormat="1" ht="16.5" customHeight="1">
      <c r="A123" s="34"/>
      <c r="B123" s="35"/>
      <c r="C123" s="173" t="s">
        <v>8</v>
      </c>
      <c r="D123" s="173" t="s">
        <v>146</v>
      </c>
      <c r="E123" s="174" t="s">
        <v>839</v>
      </c>
      <c r="F123" s="175" t="s">
        <v>840</v>
      </c>
      <c r="G123" s="176" t="s">
        <v>796</v>
      </c>
      <c r="H123" s="177">
        <v>18</v>
      </c>
      <c r="I123" s="178"/>
      <c r="J123" s="177">
        <f>ROUND((ROUND(I123,2))*(ROUND(H123,2)),2)</f>
        <v>0</v>
      </c>
      <c r="K123" s="175" t="s">
        <v>273</v>
      </c>
      <c r="L123" s="39"/>
      <c r="M123" s="179" t="s">
        <v>18</v>
      </c>
      <c r="N123" s="180" t="s">
        <v>45</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151</v>
      </c>
      <c r="AT123" s="183" t="s">
        <v>146</v>
      </c>
      <c r="AU123" s="183" t="s">
        <v>82</v>
      </c>
      <c r="AY123" s="17" t="s">
        <v>143</v>
      </c>
      <c r="BE123" s="184">
        <f>IF(N123="základní",J123,0)</f>
        <v>0</v>
      </c>
      <c r="BF123" s="184">
        <f>IF(N123="snížená",J123,0)</f>
        <v>0</v>
      </c>
      <c r="BG123" s="184">
        <f>IF(N123="zákl. přenesená",J123,0)</f>
        <v>0</v>
      </c>
      <c r="BH123" s="184">
        <f>IF(N123="sníž. přenesená",J123,0)</f>
        <v>0</v>
      </c>
      <c r="BI123" s="184">
        <f>IF(N123="nulová",J123,0)</f>
        <v>0</v>
      </c>
      <c r="BJ123" s="17" t="s">
        <v>82</v>
      </c>
      <c r="BK123" s="184">
        <f>ROUND((ROUND(I123,2))*(ROUND(H123,2)),2)</f>
        <v>0</v>
      </c>
      <c r="BL123" s="17" t="s">
        <v>151</v>
      </c>
      <c r="BM123" s="183" t="s">
        <v>339</v>
      </c>
    </row>
    <row r="124" spans="1:65" s="2" customFormat="1" ht="19.5">
      <c r="A124" s="34"/>
      <c r="B124" s="35"/>
      <c r="C124" s="36"/>
      <c r="D124" s="201" t="s">
        <v>529</v>
      </c>
      <c r="E124" s="36"/>
      <c r="F124" s="233" t="s">
        <v>838</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529</v>
      </c>
      <c r="AU124" s="17" t="s">
        <v>82</v>
      </c>
    </row>
    <row r="125" spans="1:65" s="2" customFormat="1" ht="16.5" customHeight="1">
      <c r="A125" s="34"/>
      <c r="B125" s="35"/>
      <c r="C125" s="173" t="s">
        <v>255</v>
      </c>
      <c r="D125" s="173" t="s">
        <v>146</v>
      </c>
      <c r="E125" s="174" t="s">
        <v>841</v>
      </c>
      <c r="F125" s="175" t="s">
        <v>842</v>
      </c>
      <c r="G125" s="176" t="s">
        <v>796</v>
      </c>
      <c r="H125" s="177">
        <v>2</v>
      </c>
      <c r="I125" s="178"/>
      <c r="J125" s="177">
        <f>ROUND((ROUND(I125,2))*(ROUND(H125,2)),2)</f>
        <v>0</v>
      </c>
      <c r="K125" s="175" t="s">
        <v>273</v>
      </c>
      <c r="L125" s="39"/>
      <c r="M125" s="179" t="s">
        <v>18</v>
      </c>
      <c r="N125" s="180" t="s">
        <v>45</v>
      </c>
      <c r="O125" s="64"/>
      <c r="P125" s="181">
        <f>O125*H125</f>
        <v>0</v>
      </c>
      <c r="Q125" s="181">
        <v>0</v>
      </c>
      <c r="R125" s="181">
        <f>Q125*H125</f>
        <v>0</v>
      </c>
      <c r="S125" s="181">
        <v>0</v>
      </c>
      <c r="T125" s="182">
        <f>S125*H125</f>
        <v>0</v>
      </c>
      <c r="U125" s="34"/>
      <c r="V125" s="34"/>
      <c r="W125" s="34"/>
      <c r="X125" s="34"/>
      <c r="Y125" s="34"/>
      <c r="Z125" s="34"/>
      <c r="AA125" s="34"/>
      <c r="AB125" s="34"/>
      <c r="AC125" s="34"/>
      <c r="AD125" s="34"/>
      <c r="AE125" s="34"/>
      <c r="AR125" s="183" t="s">
        <v>151</v>
      </c>
      <c r="AT125" s="183" t="s">
        <v>146</v>
      </c>
      <c r="AU125" s="183" t="s">
        <v>82</v>
      </c>
      <c r="AY125" s="17" t="s">
        <v>143</v>
      </c>
      <c r="BE125" s="184">
        <f>IF(N125="základní",J125,0)</f>
        <v>0</v>
      </c>
      <c r="BF125" s="184">
        <f>IF(N125="snížená",J125,0)</f>
        <v>0</v>
      </c>
      <c r="BG125" s="184">
        <f>IF(N125="zákl. přenesená",J125,0)</f>
        <v>0</v>
      </c>
      <c r="BH125" s="184">
        <f>IF(N125="sníž. přenesená",J125,0)</f>
        <v>0</v>
      </c>
      <c r="BI125" s="184">
        <f>IF(N125="nulová",J125,0)</f>
        <v>0</v>
      </c>
      <c r="BJ125" s="17" t="s">
        <v>82</v>
      </c>
      <c r="BK125" s="184">
        <f>ROUND((ROUND(I125,2))*(ROUND(H125,2)),2)</f>
        <v>0</v>
      </c>
      <c r="BL125" s="17" t="s">
        <v>151</v>
      </c>
      <c r="BM125" s="183" t="s">
        <v>349</v>
      </c>
    </row>
    <row r="126" spans="1:65" s="2" customFormat="1" ht="19.5">
      <c r="A126" s="34"/>
      <c r="B126" s="35"/>
      <c r="C126" s="36"/>
      <c r="D126" s="201" t="s">
        <v>529</v>
      </c>
      <c r="E126" s="36"/>
      <c r="F126" s="233" t="s">
        <v>838</v>
      </c>
      <c r="G126" s="36"/>
      <c r="H126" s="36"/>
      <c r="I126" s="187"/>
      <c r="J126" s="36"/>
      <c r="K126" s="36"/>
      <c r="L126" s="39"/>
      <c r="M126" s="188"/>
      <c r="N126" s="189"/>
      <c r="O126" s="64"/>
      <c r="P126" s="64"/>
      <c r="Q126" s="64"/>
      <c r="R126" s="64"/>
      <c r="S126" s="64"/>
      <c r="T126" s="65"/>
      <c r="U126" s="34"/>
      <c r="V126" s="34"/>
      <c r="W126" s="34"/>
      <c r="X126" s="34"/>
      <c r="Y126" s="34"/>
      <c r="Z126" s="34"/>
      <c r="AA126" s="34"/>
      <c r="AB126" s="34"/>
      <c r="AC126" s="34"/>
      <c r="AD126" s="34"/>
      <c r="AE126" s="34"/>
      <c r="AT126" s="17" t="s">
        <v>529</v>
      </c>
      <c r="AU126" s="17" t="s">
        <v>82</v>
      </c>
    </row>
    <row r="127" spans="1:65" s="2" customFormat="1" ht="16.5" customHeight="1">
      <c r="A127" s="34"/>
      <c r="B127" s="35"/>
      <c r="C127" s="173" t="s">
        <v>264</v>
      </c>
      <c r="D127" s="173" t="s">
        <v>146</v>
      </c>
      <c r="E127" s="174" t="s">
        <v>843</v>
      </c>
      <c r="F127" s="175" t="s">
        <v>844</v>
      </c>
      <c r="G127" s="176" t="s">
        <v>796</v>
      </c>
      <c r="H127" s="177">
        <v>2</v>
      </c>
      <c r="I127" s="178"/>
      <c r="J127" s="177">
        <f>ROUND((ROUND(I127,2))*(ROUND(H127,2)),2)</f>
        <v>0</v>
      </c>
      <c r="K127" s="175" t="s">
        <v>273</v>
      </c>
      <c r="L127" s="39"/>
      <c r="M127" s="179" t="s">
        <v>18</v>
      </c>
      <c r="N127" s="180" t="s">
        <v>45</v>
      </c>
      <c r="O127" s="64"/>
      <c r="P127" s="181">
        <f>O127*H127</f>
        <v>0</v>
      </c>
      <c r="Q127" s="181">
        <v>0</v>
      </c>
      <c r="R127" s="181">
        <f>Q127*H127</f>
        <v>0</v>
      </c>
      <c r="S127" s="181">
        <v>0</v>
      </c>
      <c r="T127" s="182">
        <f>S127*H127</f>
        <v>0</v>
      </c>
      <c r="U127" s="34"/>
      <c r="V127" s="34"/>
      <c r="W127" s="34"/>
      <c r="X127" s="34"/>
      <c r="Y127" s="34"/>
      <c r="Z127" s="34"/>
      <c r="AA127" s="34"/>
      <c r="AB127" s="34"/>
      <c r="AC127" s="34"/>
      <c r="AD127" s="34"/>
      <c r="AE127" s="34"/>
      <c r="AR127" s="183" t="s">
        <v>151</v>
      </c>
      <c r="AT127" s="183" t="s">
        <v>146</v>
      </c>
      <c r="AU127" s="183" t="s">
        <v>82</v>
      </c>
      <c r="AY127" s="17" t="s">
        <v>143</v>
      </c>
      <c r="BE127" s="184">
        <f>IF(N127="základní",J127,0)</f>
        <v>0</v>
      </c>
      <c r="BF127" s="184">
        <f>IF(N127="snížená",J127,0)</f>
        <v>0</v>
      </c>
      <c r="BG127" s="184">
        <f>IF(N127="zákl. přenesená",J127,0)</f>
        <v>0</v>
      </c>
      <c r="BH127" s="184">
        <f>IF(N127="sníž. přenesená",J127,0)</f>
        <v>0</v>
      </c>
      <c r="BI127" s="184">
        <f>IF(N127="nulová",J127,0)</f>
        <v>0</v>
      </c>
      <c r="BJ127" s="17" t="s">
        <v>82</v>
      </c>
      <c r="BK127" s="184">
        <f>ROUND((ROUND(I127,2))*(ROUND(H127,2)),2)</f>
        <v>0</v>
      </c>
      <c r="BL127" s="17" t="s">
        <v>151</v>
      </c>
      <c r="BM127" s="183" t="s">
        <v>360</v>
      </c>
    </row>
    <row r="128" spans="1:65" s="2" customFormat="1" ht="19.5">
      <c r="A128" s="34"/>
      <c r="B128" s="35"/>
      <c r="C128" s="36"/>
      <c r="D128" s="201" t="s">
        <v>529</v>
      </c>
      <c r="E128" s="36"/>
      <c r="F128" s="233" t="s">
        <v>838</v>
      </c>
      <c r="G128" s="36"/>
      <c r="H128" s="36"/>
      <c r="I128" s="187"/>
      <c r="J128" s="36"/>
      <c r="K128" s="36"/>
      <c r="L128" s="39"/>
      <c r="M128" s="188"/>
      <c r="N128" s="189"/>
      <c r="O128" s="64"/>
      <c r="P128" s="64"/>
      <c r="Q128" s="64"/>
      <c r="R128" s="64"/>
      <c r="S128" s="64"/>
      <c r="T128" s="65"/>
      <c r="U128" s="34"/>
      <c r="V128" s="34"/>
      <c r="W128" s="34"/>
      <c r="X128" s="34"/>
      <c r="Y128" s="34"/>
      <c r="Z128" s="34"/>
      <c r="AA128" s="34"/>
      <c r="AB128" s="34"/>
      <c r="AC128" s="34"/>
      <c r="AD128" s="34"/>
      <c r="AE128" s="34"/>
      <c r="AT128" s="17" t="s">
        <v>529</v>
      </c>
      <c r="AU128" s="17" t="s">
        <v>82</v>
      </c>
    </row>
    <row r="129" spans="1:65" s="12" customFormat="1" ht="25.9" customHeight="1">
      <c r="B129" s="157"/>
      <c r="C129" s="158"/>
      <c r="D129" s="159" t="s">
        <v>73</v>
      </c>
      <c r="E129" s="160" t="s">
        <v>845</v>
      </c>
      <c r="F129" s="160" t="s">
        <v>846</v>
      </c>
      <c r="G129" s="158"/>
      <c r="H129" s="158"/>
      <c r="I129" s="161"/>
      <c r="J129" s="162">
        <f>BK129</f>
        <v>0</v>
      </c>
      <c r="K129" s="158"/>
      <c r="L129" s="163"/>
      <c r="M129" s="164"/>
      <c r="N129" s="165"/>
      <c r="O129" s="165"/>
      <c r="P129" s="166">
        <f>SUM(P130:P138)</f>
        <v>0</v>
      </c>
      <c r="Q129" s="165"/>
      <c r="R129" s="166">
        <f>SUM(R130:R138)</f>
        <v>0</v>
      </c>
      <c r="S129" s="165"/>
      <c r="T129" s="167">
        <f>SUM(T130:T138)</f>
        <v>0</v>
      </c>
      <c r="AR129" s="168" t="s">
        <v>82</v>
      </c>
      <c r="AT129" s="169" t="s">
        <v>73</v>
      </c>
      <c r="AU129" s="169" t="s">
        <v>74</v>
      </c>
      <c r="AY129" s="168" t="s">
        <v>143</v>
      </c>
      <c r="BK129" s="170">
        <f>SUM(BK130:BK138)</f>
        <v>0</v>
      </c>
    </row>
    <row r="130" spans="1:65" s="2" customFormat="1" ht="24.2" customHeight="1">
      <c r="A130" s="34"/>
      <c r="B130" s="35"/>
      <c r="C130" s="173" t="s">
        <v>269</v>
      </c>
      <c r="D130" s="173" t="s">
        <v>146</v>
      </c>
      <c r="E130" s="174" t="s">
        <v>847</v>
      </c>
      <c r="F130" s="175" t="s">
        <v>848</v>
      </c>
      <c r="G130" s="176" t="s">
        <v>796</v>
      </c>
      <c r="H130" s="177">
        <v>35</v>
      </c>
      <c r="I130" s="178"/>
      <c r="J130" s="177">
        <f>ROUND((ROUND(I130,2))*(ROUND(H130,2)),2)</f>
        <v>0</v>
      </c>
      <c r="K130" s="175" t="s">
        <v>273</v>
      </c>
      <c r="L130" s="39"/>
      <c r="M130" s="179" t="s">
        <v>18</v>
      </c>
      <c r="N130" s="180" t="s">
        <v>45</v>
      </c>
      <c r="O130" s="64"/>
      <c r="P130" s="181">
        <f>O130*H130</f>
        <v>0</v>
      </c>
      <c r="Q130" s="181">
        <v>0</v>
      </c>
      <c r="R130" s="181">
        <f>Q130*H130</f>
        <v>0</v>
      </c>
      <c r="S130" s="181">
        <v>0</v>
      </c>
      <c r="T130" s="182">
        <f>S130*H130</f>
        <v>0</v>
      </c>
      <c r="U130" s="34"/>
      <c r="V130" s="34"/>
      <c r="W130" s="34"/>
      <c r="X130" s="34"/>
      <c r="Y130" s="34"/>
      <c r="Z130" s="34"/>
      <c r="AA130" s="34"/>
      <c r="AB130" s="34"/>
      <c r="AC130" s="34"/>
      <c r="AD130" s="34"/>
      <c r="AE130" s="34"/>
      <c r="AR130" s="183" t="s">
        <v>151</v>
      </c>
      <c r="AT130" s="183" t="s">
        <v>146</v>
      </c>
      <c r="AU130" s="183" t="s">
        <v>82</v>
      </c>
      <c r="AY130" s="17" t="s">
        <v>143</v>
      </c>
      <c r="BE130" s="184">
        <f>IF(N130="základní",J130,0)</f>
        <v>0</v>
      </c>
      <c r="BF130" s="184">
        <f>IF(N130="snížená",J130,0)</f>
        <v>0</v>
      </c>
      <c r="BG130" s="184">
        <f>IF(N130="zákl. přenesená",J130,0)</f>
        <v>0</v>
      </c>
      <c r="BH130" s="184">
        <f>IF(N130="sníž. přenesená",J130,0)</f>
        <v>0</v>
      </c>
      <c r="BI130" s="184">
        <f>IF(N130="nulová",J130,0)</f>
        <v>0</v>
      </c>
      <c r="BJ130" s="17" t="s">
        <v>82</v>
      </c>
      <c r="BK130" s="184">
        <f>ROUND((ROUND(I130,2))*(ROUND(H130,2)),2)</f>
        <v>0</v>
      </c>
      <c r="BL130" s="17" t="s">
        <v>151</v>
      </c>
      <c r="BM130" s="183" t="s">
        <v>376</v>
      </c>
    </row>
    <row r="131" spans="1:65" s="2" customFormat="1" ht="19.5">
      <c r="A131" s="34"/>
      <c r="B131" s="35"/>
      <c r="C131" s="36"/>
      <c r="D131" s="201" t="s">
        <v>529</v>
      </c>
      <c r="E131" s="36"/>
      <c r="F131" s="233" t="s">
        <v>849</v>
      </c>
      <c r="G131" s="36"/>
      <c r="H131" s="36"/>
      <c r="I131" s="187"/>
      <c r="J131" s="36"/>
      <c r="K131" s="36"/>
      <c r="L131" s="39"/>
      <c r="M131" s="188"/>
      <c r="N131" s="189"/>
      <c r="O131" s="64"/>
      <c r="P131" s="64"/>
      <c r="Q131" s="64"/>
      <c r="R131" s="64"/>
      <c r="S131" s="64"/>
      <c r="T131" s="65"/>
      <c r="U131" s="34"/>
      <c r="V131" s="34"/>
      <c r="W131" s="34"/>
      <c r="X131" s="34"/>
      <c r="Y131" s="34"/>
      <c r="Z131" s="34"/>
      <c r="AA131" s="34"/>
      <c r="AB131" s="34"/>
      <c r="AC131" s="34"/>
      <c r="AD131" s="34"/>
      <c r="AE131" s="34"/>
      <c r="AT131" s="17" t="s">
        <v>529</v>
      </c>
      <c r="AU131" s="17" t="s">
        <v>82</v>
      </c>
    </row>
    <row r="132" spans="1:65" s="2" customFormat="1" ht="24.2" customHeight="1">
      <c r="A132" s="34"/>
      <c r="B132" s="35"/>
      <c r="C132" s="173" t="s">
        <v>275</v>
      </c>
      <c r="D132" s="173" t="s">
        <v>146</v>
      </c>
      <c r="E132" s="174" t="s">
        <v>850</v>
      </c>
      <c r="F132" s="175" t="s">
        <v>851</v>
      </c>
      <c r="G132" s="176" t="s">
        <v>796</v>
      </c>
      <c r="H132" s="177">
        <v>10</v>
      </c>
      <c r="I132" s="178"/>
      <c r="J132" s="177">
        <f>ROUND((ROUND(I132,2))*(ROUND(H132,2)),2)</f>
        <v>0</v>
      </c>
      <c r="K132" s="175" t="s">
        <v>273</v>
      </c>
      <c r="L132" s="39"/>
      <c r="M132" s="179" t="s">
        <v>18</v>
      </c>
      <c r="N132" s="180" t="s">
        <v>45</v>
      </c>
      <c r="O132" s="64"/>
      <c r="P132" s="181">
        <f>O132*H132</f>
        <v>0</v>
      </c>
      <c r="Q132" s="181">
        <v>0</v>
      </c>
      <c r="R132" s="181">
        <f>Q132*H132</f>
        <v>0</v>
      </c>
      <c r="S132" s="181">
        <v>0</v>
      </c>
      <c r="T132" s="182">
        <f>S132*H132</f>
        <v>0</v>
      </c>
      <c r="U132" s="34"/>
      <c r="V132" s="34"/>
      <c r="W132" s="34"/>
      <c r="X132" s="34"/>
      <c r="Y132" s="34"/>
      <c r="Z132" s="34"/>
      <c r="AA132" s="34"/>
      <c r="AB132" s="34"/>
      <c r="AC132" s="34"/>
      <c r="AD132" s="34"/>
      <c r="AE132" s="34"/>
      <c r="AR132" s="183" t="s">
        <v>151</v>
      </c>
      <c r="AT132" s="183" t="s">
        <v>146</v>
      </c>
      <c r="AU132" s="183" t="s">
        <v>82</v>
      </c>
      <c r="AY132" s="17" t="s">
        <v>143</v>
      </c>
      <c r="BE132" s="184">
        <f>IF(N132="základní",J132,0)</f>
        <v>0</v>
      </c>
      <c r="BF132" s="184">
        <f>IF(N132="snížená",J132,0)</f>
        <v>0</v>
      </c>
      <c r="BG132" s="184">
        <f>IF(N132="zákl. přenesená",J132,0)</f>
        <v>0</v>
      </c>
      <c r="BH132" s="184">
        <f>IF(N132="sníž. přenesená",J132,0)</f>
        <v>0</v>
      </c>
      <c r="BI132" s="184">
        <f>IF(N132="nulová",J132,0)</f>
        <v>0</v>
      </c>
      <c r="BJ132" s="17" t="s">
        <v>82</v>
      </c>
      <c r="BK132" s="184">
        <f>ROUND((ROUND(I132,2))*(ROUND(H132,2)),2)</f>
        <v>0</v>
      </c>
      <c r="BL132" s="17" t="s">
        <v>151</v>
      </c>
      <c r="BM132" s="183" t="s">
        <v>385</v>
      </c>
    </row>
    <row r="133" spans="1:65" s="2" customFormat="1" ht="19.5">
      <c r="A133" s="34"/>
      <c r="B133" s="35"/>
      <c r="C133" s="36"/>
      <c r="D133" s="201" t="s">
        <v>529</v>
      </c>
      <c r="E133" s="36"/>
      <c r="F133" s="233" t="s">
        <v>849</v>
      </c>
      <c r="G133" s="36"/>
      <c r="H133" s="36"/>
      <c r="I133" s="187"/>
      <c r="J133" s="36"/>
      <c r="K133" s="36"/>
      <c r="L133" s="39"/>
      <c r="M133" s="188"/>
      <c r="N133" s="189"/>
      <c r="O133" s="64"/>
      <c r="P133" s="64"/>
      <c r="Q133" s="64"/>
      <c r="R133" s="64"/>
      <c r="S133" s="64"/>
      <c r="T133" s="65"/>
      <c r="U133" s="34"/>
      <c r="V133" s="34"/>
      <c r="W133" s="34"/>
      <c r="X133" s="34"/>
      <c r="Y133" s="34"/>
      <c r="Z133" s="34"/>
      <c r="AA133" s="34"/>
      <c r="AB133" s="34"/>
      <c r="AC133" s="34"/>
      <c r="AD133" s="34"/>
      <c r="AE133" s="34"/>
      <c r="AT133" s="17" t="s">
        <v>529</v>
      </c>
      <c r="AU133" s="17" t="s">
        <v>82</v>
      </c>
    </row>
    <row r="134" spans="1:65" s="2" customFormat="1" ht="21.75" customHeight="1">
      <c r="A134" s="34"/>
      <c r="B134" s="35"/>
      <c r="C134" s="173" t="s">
        <v>278</v>
      </c>
      <c r="D134" s="173" t="s">
        <v>146</v>
      </c>
      <c r="E134" s="174" t="s">
        <v>852</v>
      </c>
      <c r="F134" s="175" t="s">
        <v>853</v>
      </c>
      <c r="G134" s="176" t="s">
        <v>796</v>
      </c>
      <c r="H134" s="177">
        <v>4</v>
      </c>
      <c r="I134" s="178"/>
      <c r="J134" s="177">
        <f>ROUND((ROUND(I134,2))*(ROUND(H134,2)),2)</f>
        <v>0</v>
      </c>
      <c r="K134" s="175" t="s">
        <v>273</v>
      </c>
      <c r="L134" s="39"/>
      <c r="M134" s="179" t="s">
        <v>18</v>
      </c>
      <c r="N134" s="180" t="s">
        <v>45</v>
      </c>
      <c r="O134" s="64"/>
      <c r="P134" s="181">
        <f>O134*H134</f>
        <v>0</v>
      </c>
      <c r="Q134" s="181">
        <v>0</v>
      </c>
      <c r="R134" s="181">
        <f>Q134*H134</f>
        <v>0</v>
      </c>
      <c r="S134" s="181">
        <v>0</v>
      </c>
      <c r="T134" s="182">
        <f>S134*H134</f>
        <v>0</v>
      </c>
      <c r="U134" s="34"/>
      <c r="V134" s="34"/>
      <c r="W134" s="34"/>
      <c r="X134" s="34"/>
      <c r="Y134" s="34"/>
      <c r="Z134" s="34"/>
      <c r="AA134" s="34"/>
      <c r="AB134" s="34"/>
      <c r="AC134" s="34"/>
      <c r="AD134" s="34"/>
      <c r="AE134" s="34"/>
      <c r="AR134" s="183" t="s">
        <v>151</v>
      </c>
      <c r="AT134" s="183" t="s">
        <v>146</v>
      </c>
      <c r="AU134" s="183" t="s">
        <v>82</v>
      </c>
      <c r="AY134" s="17" t="s">
        <v>143</v>
      </c>
      <c r="BE134" s="184">
        <f>IF(N134="základní",J134,0)</f>
        <v>0</v>
      </c>
      <c r="BF134" s="184">
        <f>IF(N134="snížená",J134,0)</f>
        <v>0</v>
      </c>
      <c r="BG134" s="184">
        <f>IF(N134="zákl. přenesená",J134,0)</f>
        <v>0</v>
      </c>
      <c r="BH134" s="184">
        <f>IF(N134="sníž. přenesená",J134,0)</f>
        <v>0</v>
      </c>
      <c r="BI134" s="184">
        <f>IF(N134="nulová",J134,0)</f>
        <v>0</v>
      </c>
      <c r="BJ134" s="17" t="s">
        <v>82</v>
      </c>
      <c r="BK134" s="184">
        <f>ROUND((ROUND(I134,2))*(ROUND(H134,2)),2)</f>
        <v>0</v>
      </c>
      <c r="BL134" s="17" t="s">
        <v>151</v>
      </c>
      <c r="BM134" s="183" t="s">
        <v>397</v>
      </c>
    </row>
    <row r="135" spans="1:65" s="2" customFormat="1" ht="19.5">
      <c r="A135" s="34"/>
      <c r="B135" s="35"/>
      <c r="C135" s="36"/>
      <c r="D135" s="201" t="s">
        <v>529</v>
      </c>
      <c r="E135" s="36"/>
      <c r="F135" s="233" t="s">
        <v>854</v>
      </c>
      <c r="G135" s="36"/>
      <c r="H135" s="36"/>
      <c r="I135" s="187"/>
      <c r="J135" s="36"/>
      <c r="K135" s="36"/>
      <c r="L135" s="39"/>
      <c r="M135" s="188"/>
      <c r="N135" s="189"/>
      <c r="O135" s="64"/>
      <c r="P135" s="64"/>
      <c r="Q135" s="64"/>
      <c r="R135" s="64"/>
      <c r="S135" s="64"/>
      <c r="T135" s="65"/>
      <c r="U135" s="34"/>
      <c r="V135" s="34"/>
      <c r="W135" s="34"/>
      <c r="X135" s="34"/>
      <c r="Y135" s="34"/>
      <c r="Z135" s="34"/>
      <c r="AA135" s="34"/>
      <c r="AB135" s="34"/>
      <c r="AC135" s="34"/>
      <c r="AD135" s="34"/>
      <c r="AE135" s="34"/>
      <c r="AT135" s="17" t="s">
        <v>529</v>
      </c>
      <c r="AU135" s="17" t="s">
        <v>82</v>
      </c>
    </row>
    <row r="136" spans="1:65" s="2" customFormat="1" ht="21.75" customHeight="1">
      <c r="A136" s="34"/>
      <c r="B136" s="35"/>
      <c r="C136" s="173" t="s">
        <v>7</v>
      </c>
      <c r="D136" s="173" t="s">
        <v>146</v>
      </c>
      <c r="E136" s="174" t="s">
        <v>855</v>
      </c>
      <c r="F136" s="175" t="s">
        <v>856</v>
      </c>
      <c r="G136" s="176" t="s">
        <v>796</v>
      </c>
      <c r="H136" s="177">
        <v>35</v>
      </c>
      <c r="I136" s="178"/>
      <c r="J136" s="177">
        <f>ROUND((ROUND(I136,2))*(ROUND(H136,2)),2)</f>
        <v>0</v>
      </c>
      <c r="K136" s="175" t="s">
        <v>273</v>
      </c>
      <c r="L136" s="39"/>
      <c r="M136" s="179" t="s">
        <v>18</v>
      </c>
      <c r="N136" s="180" t="s">
        <v>45</v>
      </c>
      <c r="O136" s="64"/>
      <c r="P136" s="181">
        <f>O136*H136</f>
        <v>0</v>
      </c>
      <c r="Q136" s="181">
        <v>0</v>
      </c>
      <c r="R136" s="181">
        <f>Q136*H136</f>
        <v>0</v>
      </c>
      <c r="S136" s="181">
        <v>0</v>
      </c>
      <c r="T136" s="182">
        <f>S136*H136</f>
        <v>0</v>
      </c>
      <c r="U136" s="34"/>
      <c r="V136" s="34"/>
      <c r="W136" s="34"/>
      <c r="X136" s="34"/>
      <c r="Y136" s="34"/>
      <c r="Z136" s="34"/>
      <c r="AA136" s="34"/>
      <c r="AB136" s="34"/>
      <c r="AC136" s="34"/>
      <c r="AD136" s="34"/>
      <c r="AE136" s="34"/>
      <c r="AR136" s="183" t="s">
        <v>151</v>
      </c>
      <c r="AT136" s="183" t="s">
        <v>146</v>
      </c>
      <c r="AU136" s="183" t="s">
        <v>82</v>
      </c>
      <c r="AY136" s="17" t="s">
        <v>143</v>
      </c>
      <c r="BE136" s="184">
        <f>IF(N136="základní",J136,0)</f>
        <v>0</v>
      </c>
      <c r="BF136" s="184">
        <f>IF(N136="snížená",J136,0)</f>
        <v>0</v>
      </c>
      <c r="BG136" s="184">
        <f>IF(N136="zákl. přenesená",J136,0)</f>
        <v>0</v>
      </c>
      <c r="BH136" s="184">
        <f>IF(N136="sníž. přenesená",J136,0)</f>
        <v>0</v>
      </c>
      <c r="BI136" s="184">
        <f>IF(N136="nulová",J136,0)</f>
        <v>0</v>
      </c>
      <c r="BJ136" s="17" t="s">
        <v>82</v>
      </c>
      <c r="BK136" s="184">
        <f>ROUND((ROUND(I136,2))*(ROUND(H136,2)),2)</f>
        <v>0</v>
      </c>
      <c r="BL136" s="17" t="s">
        <v>151</v>
      </c>
      <c r="BM136" s="183" t="s">
        <v>407</v>
      </c>
    </row>
    <row r="137" spans="1:65" s="2" customFormat="1" ht="19.5">
      <c r="A137" s="34"/>
      <c r="B137" s="35"/>
      <c r="C137" s="36"/>
      <c r="D137" s="201" t="s">
        <v>529</v>
      </c>
      <c r="E137" s="36"/>
      <c r="F137" s="233" t="s">
        <v>854</v>
      </c>
      <c r="G137" s="36"/>
      <c r="H137" s="36"/>
      <c r="I137" s="187"/>
      <c r="J137" s="36"/>
      <c r="K137" s="36"/>
      <c r="L137" s="39"/>
      <c r="M137" s="188"/>
      <c r="N137" s="189"/>
      <c r="O137" s="64"/>
      <c r="P137" s="64"/>
      <c r="Q137" s="64"/>
      <c r="R137" s="64"/>
      <c r="S137" s="64"/>
      <c r="T137" s="65"/>
      <c r="U137" s="34"/>
      <c r="V137" s="34"/>
      <c r="W137" s="34"/>
      <c r="X137" s="34"/>
      <c r="Y137" s="34"/>
      <c r="Z137" s="34"/>
      <c r="AA137" s="34"/>
      <c r="AB137" s="34"/>
      <c r="AC137" s="34"/>
      <c r="AD137" s="34"/>
      <c r="AE137" s="34"/>
      <c r="AT137" s="17" t="s">
        <v>529</v>
      </c>
      <c r="AU137" s="17" t="s">
        <v>82</v>
      </c>
    </row>
    <row r="138" spans="1:65" s="2" customFormat="1" ht="21.75" customHeight="1">
      <c r="A138" s="34"/>
      <c r="B138" s="35"/>
      <c r="C138" s="173" t="s">
        <v>288</v>
      </c>
      <c r="D138" s="173" t="s">
        <v>146</v>
      </c>
      <c r="E138" s="174" t="s">
        <v>857</v>
      </c>
      <c r="F138" s="175" t="s">
        <v>858</v>
      </c>
      <c r="G138" s="176" t="s">
        <v>796</v>
      </c>
      <c r="H138" s="177">
        <v>4</v>
      </c>
      <c r="I138" s="178"/>
      <c r="J138" s="177">
        <f>ROUND((ROUND(I138,2))*(ROUND(H138,2)),2)</f>
        <v>0</v>
      </c>
      <c r="K138" s="175" t="s">
        <v>273</v>
      </c>
      <c r="L138" s="39"/>
      <c r="M138" s="179" t="s">
        <v>18</v>
      </c>
      <c r="N138" s="180" t="s">
        <v>45</v>
      </c>
      <c r="O138" s="64"/>
      <c r="P138" s="181">
        <f>O138*H138</f>
        <v>0</v>
      </c>
      <c r="Q138" s="181">
        <v>0</v>
      </c>
      <c r="R138" s="181">
        <f>Q138*H138</f>
        <v>0</v>
      </c>
      <c r="S138" s="181">
        <v>0</v>
      </c>
      <c r="T138" s="182">
        <f>S138*H138</f>
        <v>0</v>
      </c>
      <c r="U138" s="34"/>
      <c r="V138" s="34"/>
      <c r="W138" s="34"/>
      <c r="X138" s="34"/>
      <c r="Y138" s="34"/>
      <c r="Z138" s="34"/>
      <c r="AA138" s="34"/>
      <c r="AB138" s="34"/>
      <c r="AC138" s="34"/>
      <c r="AD138" s="34"/>
      <c r="AE138" s="34"/>
      <c r="AR138" s="183" t="s">
        <v>151</v>
      </c>
      <c r="AT138" s="183" t="s">
        <v>146</v>
      </c>
      <c r="AU138" s="183" t="s">
        <v>82</v>
      </c>
      <c r="AY138" s="17" t="s">
        <v>143</v>
      </c>
      <c r="BE138" s="184">
        <f>IF(N138="základní",J138,0)</f>
        <v>0</v>
      </c>
      <c r="BF138" s="184">
        <f>IF(N138="snížená",J138,0)</f>
        <v>0</v>
      </c>
      <c r="BG138" s="184">
        <f>IF(N138="zákl. přenesená",J138,0)</f>
        <v>0</v>
      </c>
      <c r="BH138" s="184">
        <f>IF(N138="sníž. přenesená",J138,0)</f>
        <v>0</v>
      </c>
      <c r="BI138" s="184">
        <f>IF(N138="nulová",J138,0)</f>
        <v>0</v>
      </c>
      <c r="BJ138" s="17" t="s">
        <v>82</v>
      </c>
      <c r="BK138" s="184">
        <f>ROUND((ROUND(I138,2))*(ROUND(H138,2)),2)</f>
        <v>0</v>
      </c>
      <c r="BL138" s="17" t="s">
        <v>151</v>
      </c>
      <c r="BM138" s="183" t="s">
        <v>422</v>
      </c>
    </row>
    <row r="139" spans="1:65" s="12" customFormat="1" ht="25.9" customHeight="1">
      <c r="B139" s="157"/>
      <c r="C139" s="158"/>
      <c r="D139" s="159" t="s">
        <v>73</v>
      </c>
      <c r="E139" s="160" t="s">
        <v>859</v>
      </c>
      <c r="F139" s="160" t="s">
        <v>860</v>
      </c>
      <c r="G139" s="158"/>
      <c r="H139" s="158"/>
      <c r="I139" s="161"/>
      <c r="J139" s="162">
        <f>BK139</f>
        <v>0</v>
      </c>
      <c r="K139" s="158"/>
      <c r="L139" s="163"/>
      <c r="M139" s="164"/>
      <c r="N139" s="165"/>
      <c r="O139" s="165"/>
      <c r="P139" s="166">
        <f>SUM(P140:P142)</f>
        <v>0</v>
      </c>
      <c r="Q139" s="165"/>
      <c r="R139" s="166">
        <f>SUM(R140:R142)</f>
        <v>0</v>
      </c>
      <c r="S139" s="165"/>
      <c r="T139" s="167">
        <f>SUM(T140:T142)</f>
        <v>0</v>
      </c>
      <c r="AR139" s="168" t="s">
        <v>82</v>
      </c>
      <c r="AT139" s="169" t="s">
        <v>73</v>
      </c>
      <c r="AU139" s="169" t="s">
        <v>74</v>
      </c>
      <c r="AY139" s="168" t="s">
        <v>143</v>
      </c>
      <c r="BK139" s="170">
        <f>SUM(BK140:BK142)</f>
        <v>0</v>
      </c>
    </row>
    <row r="140" spans="1:65" s="2" customFormat="1" ht="37.9" customHeight="1">
      <c r="A140" s="34"/>
      <c r="B140" s="35"/>
      <c r="C140" s="173" t="s">
        <v>293</v>
      </c>
      <c r="D140" s="173" t="s">
        <v>146</v>
      </c>
      <c r="E140" s="174" t="s">
        <v>861</v>
      </c>
      <c r="F140" s="175" t="s">
        <v>862</v>
      </c>
      <c r="G140" s="176" t="s">
        <v>796</v>
      </c>
      <c r="H140" s="177">
        <v>17</v>
      </c>
      <c r="I140" s="178"/>
      <c r="J140" s="177">
        <f>ROUND((ROUND(I140,2))*(ROUND(H140,2)),2)</f>
        <v>0</v>
      </c>
      <c r="K140" s="175" t="s">
        <v>273</v>
      </c>
      <c r="L140" s="39"/>
      <c r="M140" s="179" t="s">
        <v>18</v>
      </c>
      <c r="N140" s="180" t="s">
        <v>45</v>
      </c>
      <c r="O140" s="64"/>
      <c r="P140" s="181">
        <f>O140*H140</f>
        <v>0</v>
      </c>
      <c r="Q140" s="181">
        <v>0</v>
      </c>
      <c r="R140" s="181">
        <f>Q140*H140</f>
        <v>0</v>
      </c>
      <c r="S140" s="181">
        <v>0</v>
      </c>
      <c r="T140" s="182">
        <f>S140*H140</f>
        <v>0</v>
      </c>
      <c r="U140" s="34"/>
      <c r="V140" s="34"/>
      <c r="W140" s="34"/>
      <c r="X140" s="34"/>
      <c r="Y140" s="34"/>
      <c r="Z140" s="34"/>
      <c r="AA140" s="34"/>
      <c r="AB140" s="34"/>
      <c r="AC140" s="34"/>
      <c r="AD140" s="34"/>
      <c r="AE140" s="34"/>
      <c r="AR140" s="183" t="s">
        <v>151</v>
      </c>
      <c r="AT140" s="183" t="s">
        <v>146</v>
      </c>
      <c r="AU140" s="183" t="s">
        <v>82</v>
      </c>
      <c r="AY140" s="17" t="s">
        <v>143</v>
      </c>
      <c r="BE140" s="184">
        <f>IF(N140="základní",J140,0)</f>
        <v>0</v>
      </c>
      <c r="BF140" s="184">
        <f>IF(N140="snížená",J140,0)</f>
        <v>0</v>
      </c>
      <c r="BG140" s="184">
        <f>IF(N140="zákl. přenesená",J140,0)</f>
        <v>0</v>
      </c>
      <c r="BH140" s="184">
        <f>IF(N140="sníž. přenesená",J140,0)</f>
        <v>0</v>
      </c>
      <c r="BI140" s="184">
        <f>IF(N140="nulová",J140,0)</f>
        <v>0</v>
      </c>
      <c r="BJ140" s="17" t="s">
        <v>82</v>
      </c>
      <c r="BK140" s="184">
        <f>ROUND((ROUND(I140,2))*(ROUND(H140,2)),2)</f>
        <v>0</v>
      </c>
      <c r="BL140" s="17" t="s">
        <v>151</v>
      </c>
      <c r="BM140" s="183" t="s">
        <v>434</v>
      </c>
    </row>
    <row r="141" spans="1:65" s="2" customFormat="1" ht="16.5" customHeight="1">
      <c r="A141" s="34"/>
      <c r="B141" s="35"/>
      <c r="C141" s="173" t="s">
        <v>301</v>
      </c>
      <c r="D141" s="173" t="s">
        <v>146</v>
      </c>
      <c r="E141" s="174" t="s">
        <v>863</v>
      </c>
      <c r="F141" s="175" t="s">
        <v>864</v>
      </c>
      <c r="G141" s="176" t="s">
        <v>796</v>
      </c>
      <c r="H141" s="177">
        <v>2</v>
      </c>
      <c r="I141" s="178"/>
      <c r="J141" s="177">
        <f>ROUND((ROUND(I141,2))*(ROUND(H141,2)),2)</f>
        <v>0</v>
      </c>
      <c r="K141" s="175" t="s">
        <v>273</v>
      </c>
      <c r="L141" s="39"/>
      <c r="M141" s="179" t="s">
        <v>18</v>
      </c>
      <c r="N141" s="180" t="s">
        <v>45</v>
      </c>
      <c r="O141" s="64"/>
      <c r="P141" s="181">
        <f>O141*H141</f>
        <v>0</v>
      </c>
      <c r="Q141" s="181">
        <v>0</v>
      </c>
      <c r="R141" s="181">
        <f>Q141*H141</f>
        <v>0</v>
      </c>
      <c r="S141" s="181">
        <v>0</v>
      </c>
      <c r="T141" s="182">
        <f>S141*H141</f>
        <v>0</v>
      </c>
      <c r="U141" s="34"/>
      <c r="V141" s="34"/>
      <c r="W141" s="34"/>
      <c r="X141" s="34"/>
      <c r="Y141" s="34"/>
      <c r="Z141" s="34"/>
      <c r="AA141" s="34"/>
      <c r="AB141" s="34"/>
      <c r="AC141" s="34"/>
      <c r="AD141" s="34"/>
      <c r="AE141" s="34"/>
      <c r="AR141" s="183" t="s">
        <v>151</v>
      </c>
      <c r="AT141" s="183" t="s">
        <v>146</v>
      </c>
      <c r="AU141" s="183" t="s">
        <v>82</v>
      </c>
      <c r="AY141" s="17" t="s">
        <v>143</v>
      </c>
      <c r="BE141" s="184">
        <f>IF(N141="základní",J141,0)</f>
        <v>0</v>
      </c>
      <c r="BF141" s="184">
        <f>IF(N141="snížená",J141,0)</f>
        <v>0</v>
      </c>
      <c r="BG141" s="184">
        <f>IF(N141="zákl. přenesená",J141,0)</f>
        <v>0</v>
      </c>
      <c r="BH141" s="184">
        <f>IF(N141="sníž. přenesená",J141,0)</f>
        <v>0</v>
      </c>
      <c r="BI141" s="184">
        <f>IF(N141="nulová",J141,0)</f>
        <v>0</v>
      </c>
      <c r="BJ141" s="17" t="s">
        <v>82</v>
      </c>
      <c r="BK141" s="184">
        <f>ROUND((ROUND(I141,2))*(ROUND(H141,2)),2)</f>
        <v>0</v>
      </c>
      <c r="BL141" s="17" t="s">
        <v>151</v>
      </c>
      <c r="BM141" s="183" t="s">
        <v>448</v>
      </c>
    </row>
    <row r="142" spans="1:65" s="2" customFormat="1" ht="29.25">
      <c r="A142" s="34"/>
      <c r="B142" s="35"/>
      <c r="C142" s="36"/>
      <c r="D142" s="201" t="s">
        <v>529</v>
      </c>
      <c r="E142" s="36"/>
      <c r="F142" s="233" t="s">
        <v>865</v>
      </c>
      <c r="G142" s="36"/>
      <c r="H142" s="36"/>
      <c r="I142" s="187"/>
      <c r="J142" s="36"/>
      <c r="K142" s="36"/>
      <c r="L142" s="39"/>
      <c r="M142" s="188"/>
      <c r="N142" s="189"/>
      <c r="O142" s="64"/>
      <c r="P142" s="64"/>
      <c r="Q142" s="64"/>
      <c r="R142" s="64"/>
      <c r="S142" s="64"/>
      <c r="T142" s="65"/>
      <c r="U142" s="34"/>
      <c r="V142" s="34"/>
      <c r="W142" s="34"/>
      <c r="X142" s="34"/>
      <c r="Y142" s="34"/>
      <c r="Z142" s="34"/>
      <c r="AA142" s="34"/>
      <c r="AB142" s="34"/>
      <c r="AC142" s="34"/>
      <c r="AD142" s="34"/>
      <c r="AE142" s="34"/>
      <c r="AT142" s="17" t="s">
        <v>529</v>
      </c>
      <c r="AU142" s="17" t="s">
        <v>82</v>
      </c>
    </row>
    <row r="143" spans="1:65" s="12" customFormat="1" ht="25.9" customHeight="1">
      <c r="B143" s="157"/>
      <c r="C143" s="158"/>
      <c r="D143" s="159" t="s">
        <v>73</v>
      </c>
      <c r="E143" s="160" t="s">
        <v>866</v>
      </c>
      <c r="F143" s="160" t="s">
        <v>867</v>
      </c>
      <c r="G143" s="158"/>
      <c r="H143" s="158"/>
      <c r="I143" s="161"/>
      <c r="J143" s="162">
        <f>BK143</f>
        <v>0</v>
      </c>
      <c r="K143" s="158"/>
      <c r="L143" s="163"/>
      <c r="M143" s="164"/>
      <c r="N143" s="165"/>
      <c r="O143" s="165"/>
      <c r="P143" s="166">
        <f>SUM(P144:P159)</f>
        <v>0</v>
      </c>
      <c r="Q143" s="165"/>
      <c r="R143" s="166">
        <f>SUM(R144:R159)</f>
        <v>0</v>
      </c>
      <c r="S143" s="165"/>
      <c r="T143" s="167">
        <f>SUM(T144:T159)</f>
        <v>0</v>
      </c>
      <c r="AR143" s="168" t="s">
        <v>82</v>
      </c>
      <c r="AT143" s="169" t="s">
        <v>73</v>
      </c>
      <c r="AU143" s="169" t="s">
        <v>74</v>
      </c>
      <c r="AY143" s="168" t="s">
        <v>143</v>
      </c>
      <c r="BK143" s="170">
        <f>SUM(BK144:BK159)</f>
        <v>0</v>
      </c>
    </row>
    <row r="144" spans="1:65" s="2" customFormat="1" ht="33" customHeight="1">
      <c r="A144" s="34"/>
      <c r="B144" s="35"/>
      <c r="C144" s="173" t="s">
        <v>306</v>
      </c>
      <c r="D144" s="173" t="s">
        <v>146</v>
      </c>
      <c r="E144" s="174" t="s">
        <v>868</v>
      </c>
      <c r="F144" s="175" t="s">
        <v>869</v>
      </c>
      <c r="G144" s="176" t="s">
        <v>870</v>
      </c>
      <c r="H144" s="177">
        <v>35</v>
      </c>
      <c r="I144" s="178"/>
      <c r="J144" s="177">
        <f>ROUND((ROUND(I144,2))*(ROUND(H144,2)),2)</f>
        <v>0</v>
      </c>
      <c r="K144" s="175" t="s">
        <v>273</v>
      </c>
      <c r="L144" s="39"/>
      <c r="M144" s="179" t="s">
        <v>18</v>
      </c>
      <c r="N144" s="180" t="s">
        <v>45</v>
      </c>
      <c r="O144" s="64"/>
      <c r="P144" s="181">
        <f>O144*H144</f>
        <v>0</v>
      </c>
      <c r="Q144" s="181">
        <v>0</v>
      </c>
      <c r="R144" s="181">
        <f>Q144*H144</f>
        <v>0</v>
      </c>
      <c r="S144" s="181">
        <v>0</v>
      </c>
      <c r="T144" s="182">
        <f>S144*H144</f>
        <v>0</v>
      </c>
      <c r="U144" s="34"/>
      <c r="V144" s="34"/>
      <c r="W144" s="34"/>
      <c r="X144" s="34"/>
      <c r="Y144" s="34"/>
      <c r="Z144" s="34"/>
      <c r="AA144" s="34"/>
      <c r="AB144" s="34"/>
      <c r="AC144" s="34"/>
      <c r="AD144" s="34"/>
      <c r="AE144" s="34"/>
      <c r="AR144" s="183" t="s">
        <v>151</v>
      </c>
      <c r="AT144" s="183" t="s">
        <v>146</v>
      </c>
      <c r="AU144" s="183" t="s">
        <v>82</v>
      </c>
      <c r="AY144" s="17" t="s">
        <v>143</v>
      </c>
      <c r="BE144" s="184">
        <f>IF(N144="základní",J144,0)</f>
        <v>0</v>
      </c>
      <c r="BF144" s="184">
        <f>IF(N144="snížená",J144,0)</f>
        <v>0</v>
      </c>
      <c r="BG144" s="184">
        <f>IF(N144="zákl. přenesená",J144,0)</f>
        <v>0</v>
      </c>
      <c r="BH144" s="184">
        <f>IF(N144="sníž. přenesená",J144,0)</f>
        <v>0</v>
      </c>
      <c r="BI144" s="184">
        <f>IF(N144="nulová",J144,0)</f>
        <v>0</v>
      </c>
      <c r="BJ144" s="17" t="s">
        <v>82</v>
      </c>
      <c r="BK144" s="184">
        <f>ROUND((ROUND(I144,2))*(ROUND(H144,2)),2)</f>
        <v>0</v>
      </c>
      <c r="BL144" s="17" t="s">
        <v>151</v>
      </c>
      <c r="BM144" s="183" t="s">
        <v>458</v>
      </c>
    </row>
    <row r="145" spans="1:65" s="2" customFormat="1" ht="29.25">
      <c r="A145" s="34"/>
      <c r="B145" s="35"/>
      <c r="C145" s="36"/>
      <c r="D145" s="201" t="s">
        <v>529</v>
      </c>
      <c r="E145" s="36"/>
      <c r="F145" s="233" t="s">
        <v>871</v>
      </c>
      <c r="G145" s="36"/>
      <c r="H145" s="36"/>
      <c r="I145" s="187"/>
      <c r="J145" s="36"/>
      <c r="K145" s="36"/>
      <c r="L145" s="39"/>
      <c r="M145" s="188"/>
      <c r="N145" s="189"/>
      <c r="O145" s="64"/>
      <c r="P145" s="64"/>
      <c r="Q145" s="64"/>
      <c r="R145" s="64"/>
      <c r="S145" s="64"/>
      <c r="T145" s="65"/>
      <c r="U145" s="34"/>
      <c r="V145" s="34"/>
      <c r="W145" s="34"/>
      <c r="X145" s="34"/>
      <c r="Y145" s="34"/>
      <c r="Z145" s="34"/>
      <c r="AA145" s="34"/>
      <c r="AB145" s="34"/>
      <c r="AC145" s="34"/>
      <c r="AD145" s="34"/>
      <c r="AE145" s="34"/>
      <c r="AT145" s="17" t="s">
        <v>529</v>
      </c>
      <c r="AU145" s="17" t="s">
        <v>82</v>
      </c>
    </row>
    <row r="146" spans="1:65" s="2" customFormat="1" ht="33" customHeight="1">
      <c r="A146" s="34"/>
      <c r="B146" s="35"/>
      <c r="C146" s="173" t="s">
        <v>311</v>
      </c>
      <c r="D146" s="173" t="s">
        <v>146</v>
      </c>
      <c r="E146" s="174" t="s">
        <v>872</v>
      </c>
      <c r="F146" s="175" t="s">
        <v>873</v>
      </c>
      <c r="G146" s="176" t="s">
        <v>870</v>
      </c>
      <c r="H146" s="177">
        <v>50</v>
      </c>
      <c r="I146" s="178"/>
      <c r="J146" s="177">
        <f>ROUND((ROUND(I146,2))*(ROUND(H146,2)),2)</f>
        <v>0</v>
      </c>
      <c r="K146" s="175" t="s">
        <v>273</v>
      </c>
      <c r="L146" s="39"/>
      <c r="M146" s="179" t="s">
        <v>18</v>
      </c>
      <c r="N146" s="180" t="s">
        <v>45</v>
      </c>
      <c r="O146" s="64"/>
      <c r="P146" s="181">
        <f>O146*H146</f>
        <v>0</v>
      </c>
      <c r="Q146" s="181">
        <v>0</v>
      </c>
      <c r="R146" s="181">
        <f>Q146*H146</f>
        <v>0</v>
      </c>
      <c r="S146" s="181">
        <v>0</v>
      </c>
      <c r="T146" s="182">
        <f>S146*H146</f>
        <v>0</v>
      </c>
      <c r="U146" s="34"/>
      <c r="V146" s="34"/>
      <c r="W146" s="34"/>
      <c r="X146" s="34"/>
      <c r="Y146" s="34"/>
      <c r="Z146" s="34"/>
      <c r="AA146" s="34"/>
      <c r="AB146" s="34"/>
      <c r="AC146" s="34"/>
      <c r="AD146" s="34"/>
      <c r="AE146" s="34"/>
      <c r="AR146" s="183" t="s">
        <v>151</v>
      </c>
      <c r="AT146" s="183" t="s">
        <v>146</v>
      </c>
      <c r="AU146" s="183" t="s">
        <v>82</v>
      </c>
      <c r="AY146" s="17" t="s">
        <v>143</v>
      </c>
      <c r="BE146" s="184">
        <f>IF(N146="základní",J146,0)</f>
        <v>0</v>
      </c>
      <c r="BF146" s="184">
        <f>IF(N146="snížená",J146,0)</f>
        <v>0</v>
      </c>
      <c r="BG146" s="184">
        <f>IF(N146="zákl. přenesená",J146,0)</f>
        <v>0</v>
      </c>
      <c r="BH146" s="184">
        <f>IF(N146="sníž. přenesená",J146,0)</f>
        <v>0</v>
      </c>
      <c r="BI146" s="184">
        <f>IF(N146="nulová",J146,0)</f>
        <v>0</v>
      </c>
      <c r="BJ146" s="17" t="s">
        <v>82</v>
      </c>
      <c r="BK146" s="184">
        <f>ROUND((ROUND(I146,2))*(ROUND(H146,2)),2)</f>
        <v>0</v>
      </c>
      <c r="BL146" s="17" t="s">
        <v>151</v>
      </c>
      <c r="BM146" s="183" t="s">
        <v>468</v>
      </c>
    </row>
    <row r="147" spans="1:65" s="2" customFormat="1" ht="29.25">
      <c r="A147" s="34"/>
      <c r="B147" s="35"/>
      <c r="C147" s="36"/>
      <c r="D147" s="201" t="s">
        <v>529</v>
      </c>
      <c r="E147" s="36"/>
      <c r="F147" s="233" t="s">
        <v>871</v>
      </c>
      <c r="G147" s="36"/>
      <c r="H147" s="36"/>
      <c r="I147" s="187"/>
      <c r="J147" s="36"/>
      <c r="K147" s="36"/>
      <c r="L147" s="39"/>
      <c r="M147" s="188"/>
      <c r="N147" s="189"/>
      <c r="O147" s="64"/>
      <c r="P147" s="64"/>
      <c r="Q147" s="64"/>
      <c r="R147" s="64"/>
      <c r="S147" s="64"/>
      <c r="T147" s="65"/>
      <c r="U147" s="34"/>
      <c r="V147" s="34"/>
      <c r="W147" s="34"/>
      <c r="X147" s="34"/>
      <c r="Y147" s="34"/>
      <c r="Z147" s="34"/>
      <c r="AA147" s="34"/>
      <c r="AB147" s="34"/>
      <c r="AC147" s="34"/>
      <c r="AD147" s="34"/>
      <c r="AE147" s="34"/>
      <c r="AT147" s="17" t="s">
        <v>529</v>
      </c>
      <c r="AU147" s="17" t="s">
        <v>82</v>
      </c>
    </row>
    <row r="148" spans="1:65" s="2" customFormat="1" ht="33" customHeight="1">
      <c r="A148" s="34"/>
      <c r="B148" s="35"/>
      <c r="C148" s="173" t="s">
        <v>316</v>
      </c>
      <c r="D148" s="173" t="s">
        <v>146</v>
      </c>
      <c r="E148" s="174" t="s">
        <v>874</v>
      </c>
      <c r="F148" s="175" t="s">
        <v>875</v>
      </c>
      <c r="G148" s="176" t="s">
        <v>870</v>
      </c>
      <c r="H148" s="177">
        <v>64</v>
      </c>
      <c r="I148" s="178"/>
      <c r="J148" s="177">
        <f>ROUND((ROUND(I148,2))*(ROUND(H148,2)),2)</f>
        <v>0</v>
      </c>
      <c r="K148" s="175" t="s">
        <v>273</v>
      </c>
      <c r="L148" s="39"/>
      <c r="M148" s="179" t="s">
        <v>18</v>
      </c>
      <c r="N148" s="180" t="s">
        <v>45</v>
      </c>
      <c r="O148" s="64"/>
      <c r="P148" s="181">
        <f>O148*H148</f>
        <v>0</v>
      </c>
      <c r="Q148" s="181">
        <v>0</v>
      </c>
      <c r="R148" s="181">
        <f>Q148*H148</f>
        <v>0</v>
      </c>
      <c r="S148" s="181">
        <v>0</v>
      </c>
      <c r="T148" s="182">
        <f>S148*H148</f>
        <v>0</v>
      </c>
      <c r="U148" s="34"/>
      <c r="V148" s="34"/>
      <c r="W148" s="34"/>
      <c r="X148" s="34"/>
      <c r="Y148" s="34"/>
      <c r="Z148" s="34"/>
      <c r="AA148" s="34"/>
      <c r="AB148" s="34"/>
      <c r="AC148" s="34"/>
      <c r="AD148" s="34"/>
      <c r="AE148" s="34"/>
      <c r="AR148" s="183" t="s">
        <v>151</v>
      </c>
      <c r="AT148" s="183" t="s">
        <v>146</v>
      </c>
      <c r="AU148" s="183" t="s">
        <v>82</v>
      </c>
      <c r="AY148" s="17" t="s">
        <v>143</v>
      </c>
      <c r="BE148" s="184">
        <f>IF(N148="základní",J148,0)</f>
        <v>0</v>
      </c>
      <c r="BF148" s="184">
        <f>IF(N148="snížená",J148,0)</f>
        <v>0</v>
      </c>
      <c r="BG148" s="184">
        <f>IF(N148="zákl. přenesená",J148,0)</f>
        <v>0</v>
      </c>
      <c r="BH148" s="184">
        <f>IF(N148="sníž. přenesená",J148,0)</f>
        <v>0</v>
      </c>
      <c r="BI148" s="184">
        <f>IF(N148="nulová",J148,0)</f>
        <v>0</v>
      </c>
      <c r="BJ148" s="17" t="s">
        <v>82</v>
      </c>
      <c r="BK148" s="184">
        <f>ROUND((ROUND(I148,2))*(ROUND(H148,2)),2)</f>
        <v>0</v>
      </c>
      <c r="BL148" s="17" t="s">
        <v>151</v>
      </c>
      <c r="BM148" s="183" t="s">
        <v>479</v>
      </c>
    </row>
    <row r="149" spans="1:65" s="2" customFormat="1" ht="29.25">
      <c r="A149" s="34"/>
      <c r="B149" s="35"/>
      <c r="C149" s="36"/>
      <c r="D149" s="201" t="s">
        <v>529</v>
      </c>
      <c r="E149" s="36"/>
      <c r="F149" s="233" t="s">
        <v>871</v>
      </c>
      <c r="G149" s="36"/>
      <c r="H149" s="36"/>
      <c r="I149" s="187"/>
      <c r="J149" s="36"/>
      <c r="K149" s="36"/>
      <c r="L149" s="39"/>
      <c r="M149" s="188"/>
      <c r="N149" s="189"/>
      <c r="O149" s="64"/>
      <c r="P149" s="64"/>
      <c r="Q149" s="64"/>
      <c r="R149" s="64"/>
      <c r="S149" s="64"/>
      <c r="T149" s="65"/>
      <c r="U149" s="34"/>
      <c r="V149" s="34"/>
      <c r="W149" s="34"/>
      <c r="X149" s="34"/>
      <c r="Y149" s="34"/>
      <c r="Z149" s="34"/>
      <c r="AA149" s="34"/>
      <c r="AB149" s="34"/>
      <c r="AC149" s="34"/>
      <c r="AD149" s="34"/>
      <c r="AE149" s="34"/>
      <c r="AT149" s="17" t="s">
        <v>529</v>
      </c>
      <c r="AU149" s="17" t="s">
        <v>82</v>
      </c>
    </row>
    <row r="150" spans="1:65" s="2" customFormat="1" ht="33" customHeight="1">
      <c r="A150" s="34"/>
      <c r="B150" s="35"/>
      <c r="C150" s="173" t="s">
        <v>321</v>
      </c>
      <c r="D150" s="173" t="s">
        <v>146</v>
      </c>
      <c r="E150" s="174" t="s">
        <v>876</v>
      </c>
      <c r="F150" s="175" t="s">
        <v>877</v>
      </c>
      <c r="G150" s="176" t="s">
        <v>870</v>
      </c>
      <c r="H150" s="177">
        <v>27</v>
      </c>
      <c r="I150" s="178"/>
      <c r="J150" s="177">
        <f>ROUND((ROUND(I150,2))*(ROUND(H150,2)),2)</f>
        <v>0</v>
      </c>
      <c r="K150" s="175" t="s">
        <v>273</v>
      </c>
      <c r="L150" s="39"/>
      <c r="M150" s="179" t="s">
        <v>18</v>
      </c>
      <c r="N150" s="180" t="s">
        <v>45</v>
      </c>
      <c r="O150" s="64"/>
      <c r="P150" s="181">
        <f>O150*H150</f>
        <v>0</v>
      </c>
      <c r="Q150" s="181">
        <v>0</v>
      </c>
      <c r="R150" s="181">
        <f>Q150*H150</f>
        <v>0</v>
      </c>
      <c r="S150" s="181">
        <v>0</v>
      </c>
      <c r="T150" s="182">
        <f>S150*H150</f>
        <v>0</v>
      </c>
      <c r="U150" s="34"/>
      <c r="V150" s="34"/>
      <c r="W150" s="34"/>
      <c r="X150" s="34"/>
      <c r="Y150" s="34"/>
      <c r="Z150" s="34"/>
      <c r="AA150" s="34"/>
      <c r="AB150" s="34"/>
      <c r="AC150" s="34"/>
      <c r="AD150" s="34"/>
      <c r="AE150" s="34"/>
      <c r="AR150" s="183" t="s">
        <v>151</v>
      </c>
      <c r="AT150" s="183" t="s">
        <v>146</v>
      </c>
      <c r="AU150" s="183" t="s">
        <v>82</v>
      </c>
      <c r="AY150" s="17" t="s">
        <v>143</v>
      </c>
      <c r="BE150" s="184">
        <f>IF(N150="základní",J150,0)</f>
        <v>0</v>
      </c>
      <c r="BF150" s="184">
        <f>IF(N150="snížená",J150,0)</f>
        <v>0</v>
      </c>
      <c r="BG150" s="184">
        <f>IF(N150="zákl. přenesená",J150,0)</f>
        <v>0</v>
      </c>
      <c r="BH150" s="184">
        <f>IF(N150="sníž. přenesená",J150,0)</f>
        <v>0</v>
      </c>
      <c r="BI150" s="184">
        <f>IF(N150="nulová",J150,0)</f>
        <v>0</v>
      </c>
      <c r="BJ150" s="17" t="s">
        <v>82</v>
      </c>
      <c r="BK150" s="184">
        <f>ROUND((ROUND(I150,2))*(ROUND(H150,2)),2)</f>
        <v>0</v>
      </c>
      <c r="BL150" s="17" t="s">
        <v>151</v>
      </c>
      <c r="BM150" s="183" t="s">
        <v>490</v>
      </c>
    </row>
    <row r="151" spans="1:65" s="2" customFormat="1" ht="29.25">
      <c r="A151" s="34"/>
      <c r="B151" s="35"/>
      <c r="C151" s="36"/>
      <c r="D151" s="201" t="s">
        <v>529</v>
      </c>
      <c r="E151" s="36"/>
      <c r="F151" s="233" t="s">
        <v>871</v>
      </c>
      <c r="G151" s="36"/>
      <c r="H151" s="36"/>
      <c r="I151" s="187"/>
      <c r="J151" s="36"/>
      <c r="K151" s="36"/>
      <c r="L151" s="39"/>
      <c r="M151" s="188"/>
      <c r="N151" s="189"/>
      <c r="O151" s="64"/>
      <c r="P151" s="64"/>
      <c r="Q151" s="64"/>
      <c r="R151" s="64"/>
      <c r="S151" s="64"/>
      <c r="T151" s="65"/>
      <c r="U151" s="34"/>
      <c r="V151" s="34"/>
      <c r="W151" s="34"/>
      <c r="X151" s="34"/>
      <c r="Y151" s="34"/>
      <c r="Z151" s="34"/>
      <c r="AA151" s="34"/>
      <c r="AB151" s="34"/>
      <c r="AC151" s="34"/>
      <c r="AD151" s="34"/>
      <c r="AE151" s="34"/>
      <c r="AT151" s="17" t="s">
        <v>529</v>
      </c>
      <c r="AU151" s="17" t="s">
        <v>82</v>
      </c>
    </row>
    <row r="152" spans="1:65" s="2" customFormat="1" ht="33" customHeight="1">
      <c r="A152" s="34"/>
      <c r="B152" s="35"/>
      <c r="C152" s="173" t="s">
        <v>330</v>
      </c>
      <c r="D152" s="173" t="s">
        <v>146</v>
      </c>
      <c r="E152" s="174" t="s">
        <v>878</v>
      </c>
      <c r="F152" s="175" t="s">
        <v>879</v>
      </c>
      <c r="G152" s="176" t="s">
        <v>870</v>
      </c>
      <c r="H152" s="177">
        <v>36</v>
      </c>
      <c r="I152" s="178"/>
      <c r="J152" s="177">
        <f>ROUND((ROUND(I152,2))*(ROUND(H152,2)),2)</f>
        <v>0</v>
      </c>
      <c r="K152" s="175" t="s">
        <v>273</v>
      </c>
      <c r="L152" s="39"/>
      <c r="M152" s="179" t="s">
        <v>18</v>
      </c>
      <c r="N152" s="180" t="s">
        <v>45</v>
      </c>
      <c r="O152" s="64"/>
      <c r="P152" s="181">
        <f>O152*H152</f>
        <v>0</v>
      </c>
      <c r="Q152" s="181">
        <v>0</v>
      </c>
      <c r="R152" s="181">
        <f>Q152*H152</f>
        <v>0</v>
      </c>
      <c r="S152" s="181">
        <v>0</v>
      </c>
      <c r="T152" s="182">
        <f>S152*H152</f>
        <v>0</v>
      </c>
      <c r="U152" s="34"/>
      <c r="V152" s="34"/>
      <c r="W152" s="34"/>
      <c r="X152" s="34"/>
      <c r="Y152" s="34"/>
      <c r="Z152" s="34"/>
      <c r="AA152" s="34"/>
      <c r="AB152" s="34"/>
      <c r="AC152" s="34"/>
      <c r="AD152" s="34"/>
      <c r="AE152" s="34"/>
      <c r="AR152" s="183" t="s">
        <v>151</v>
      </c>
      <c r="AT152" s="183" t="s">
        <v>146</v>
      </c>
      <c r="AU152" s="183" t="s">
        <v>82</v>
      </c>
      <c r="AY152" s="17" t="s">
        <v>143</v>
      </c>
      <c r="BE152" s="184">
        <f>IF(N152="základní",J152,0)</f>
        <v>0</v>
      </c>
      <c r="BF152" s="184">
        <f>IF(N152="snížená",J152,0)</f>
        <v>0</v>
      </c>
      <c r="BG152" s="184">
        <f>IF(N152="zákl. přenesená",J152,0)</f>
        <v>0</v>
      </c>
      <c r="BH152" s="184">
        <f>IF(N152="sníž. přenesená",J152,0)</f>
        <v>0</v>
      </c>
      <c r="BI152" s="184">
        <f>IF(N152="nulová",J152,0)</f>
        <v>0</v>
      </c>
      <c r="BJ152" s="17" t="s">
        <v>82</v>
      </c>
      <c r="BK152" s="184">
        <f>ROUND((ROUND(I152,2))*(ROUND(H152,2)),2)</f>
        <v>0</v>
      </c>
      <c r="BL152" s="17" t="s">
        <v>151</v>
      </c>
      <c r="BM152" s="183" t="s">
        <v>501</v>
      </c>
    </row>
    <row r="153" spans="1:65" s="2" customFormat="1" ht="29.25">
      <c r="A153" s="34"/>
      <c r="B153" s="35"/>
      <c r="C153" s="36"/>
      <c r="D153" s="201" t="s">
        <v>529</v>
      </c>
      <c r="E153" s="36"/>
      <c r="F153" s="233" t="s">
        <v>871</v>
      </c>
      <c r="G153" s="36"/>
      <c r="H153" s="36"/>
      <c r="I153" s="187"/>
      <c r="J153" s="36"/>
      <c r="K153" s="36"/>
      <c r="L153" s="39"/>
      <c r="M153" s="188"/>
      <c r="N153" s="189"/>
      <c r="O153" s="64"/>
      <c r="P153" s="64"/>
      <c r="Q153" s="64"/>
      <c r="R153" s="64"/>
      <c r="S153" s="64"/>
      <c r="T153" s="65"/>
      <c r="U153" s="34"/>
      <c r="V153" s="34"/>
      <c r="W153" s="34"/>
      <c r="X153" s="34"/>
      <c r="Y153" s="34"/>
      <c r="Z153" s="34"/>
      <c r="AA153" s="34"/>
      <c r="AB153" s="34"/>
      <c r="AC153" s="34"/>
      <c r="AD153" s="34"/>
      <c r="AE153" s="34"/>
      <c r="AT153" s="17" t="s">
        <v>529</v>
      </c>
      <c r="AU153" s="17" t="s">
        <v>82</v>
      </c>
    </row>
    <row r="154" spans="1:65" s="2" customFormat="1" ht="33" customHeight="1">
      <c r="A154" s="34"/>
      <c r="B154" s="35"/>
      <c r="C154" s="173" t="s">
        <v>339</v>
      </c>
      <c r="D154" s="173" t="s">
        <v>146</v>
      </c>
      <c r="E154" s="174" t="s">
        <v>880</v>
      </c>
      <c r="F154" s="175" t="s">
        <v>881</v>
      </c>
      <c r="G154" s="176" t="s">
        <v>870</v>
      </c>
      <c r="H154" s="177">
        <v>31</v>
      </c>
      <c r="I154" s="178"/>
      <c r="J154" s="177">
        <f>ROUND((ROUND(I154,2))*(ROUND(H154,2)),2)</f>
        <v>0</v>
      </c>
      <c r="K154" s="175" t="s">
        <v>273</v>
      </c>
      <c r="L154" s="39"/>
      <c r="M154" s="179" t="s">
        <v>18</v>
      </c>
      <c r="N154" s="180" t="s">
        <v>45</v>
      </c>
      <c r="O154" s="64"/>
      <c r="P154" s="181">
        <f>O154*H154</f>
        <v>0</v>
      </c>
      <c r="Q154" s="181">
        <v>0</v>
      </c>
      <c r="R154" s="181">
        <f>Q154*H154</f>
        <v>0</v>
      </c>
      <c r="S154" s="181">
        <v>0</v>
      </c>
      <c r="T154" s="182">
        <f>S154*H154</f>
        <v>0</v>
      </c>
      <c r="U154" s="34"/>
      <c r="V154" s="34"/>
      <c r="W154" s="34"/>
      <c r="X154" s="34"/>
      <c r="Y154" s="34"/>
      <c r="Z154" s="34"/>
      <c r="AA154" s="34"/>
      <c r="AB154" s="34"/>
      <c r="AC154" s="34"/>
      <c r="AD154" s="34"/>
      <c r="AE154" s="34"/>
      <c r="AR154" s="183" t="s">
        <v>151</v>
      </c>
      <c r="AT154" s="183" t="s">
        <v>146</v>
      </c>
      <c r="AU154" s="183" t="s">
        <v>82</v>
      </c>
      <c r="AY154" s="17" t="s">
        <v>143</v>
      </c>
      <c r="BE154" s="184">
        <f>IF(N154="základní",J154,0)</f>
        <v>0</v>
      </c>
      <c r="BF154" s="184">
        <f>IF(N154="snížená",J154,0)</f>
        <v>0</v>
      </c>
      <c r="BG154" s="184">
        <f>IF(N154="zákl. přenesená",J154,0)</f>
        <v>0</v>
      </c>
      <c r="BH154" s="184">
        <f>IF(N154="sníž. přenesená",J154,0)</f>
        <v>0</v>
      </c>
      <c r="BI154" s="184">
        <f>IF(N154="nulová",J154,0)</f>
        <v>0</v>
      </c>
      <c r="BJ154" s="17" t="s">
        <v>82</v>
      </c>
      <c r="BK154" s="184">
        <f>ROUND((ROUND(I154,2))*(ROUND(H154,2)),2)</f>
        <v>0</v>
      </c>
      <c r="BL154" s="17" t="s">
        <v>151</v>
      </c>
      <c r="BM154" s="183" t="s">
        <v>513</v>
      </c>
    </row>
    <row r="155" spans="1:65" s="2" customFormat="1" ht="29.25">
      <c r="A155" s="34"/>
      <c r="B155" s="35"/>
      <c r="C155" s="36"/>
      <c r="D155" s="201" t="s">
        <v>529</v>
      </c>
      <c r="E155" s="36"/>
      <c r="F155" s="233" t="s">
        <v>871</v>
      </c>
      <c r="G155" s="36"/>
      <c r="H155" s="36"/>
      <c r="I155" s="187"/>
      <c r="J155" s="36"/>
      <c r="K155" s="36"/>
      <c r="L155" s="39"/>
      <c r="M155" s="188"/>
      <c r="N155" s="189"/>
      <c r="O155" s="64"/>
      <c r="P155" s="64"/>
      <c r="Q155" s="64"/>
      <c r="R155" s="64"/>
      <c r="S155" s="64"/>
      <c r="T155" s="65"/>
      <c r="U155" s="34"/>
      <c r="V155" s="34"/>
      <c r="W155" s="34"/>
      <c r="X155" s="34"/>
      <c r="Y155" s="34"/>
      <c r="Z155" s="34"/>
      <c r="AA155" s="34"/>
      <c r="AB155" s="34"/>
      <c r="AC155" s="34"/>
      <c r="AD155" s="34"/>
      <c r="AE155" s="34"/>
      <c r="AT155" s="17" t="s">
        <v>529</v>
      </c>
      <c r="AU155" s="17" t="s">
        <v>82</v>
      </c>
    </row>
    <row r="156" spans="1:65" s="2" customFormat="1" ht="24.2" customHeight="1">
      <c r="A156" s="34"/>
      <c r="B156" s="35"/>
      <c r="C156" s="173" t="s">
        <v>344</v>
      </c>
      <c r="D156" s="173" t="s">
        <v>146</v>
      </c>
      <c r="E156" s="174" t="s">
        <v>882</v>
      </c>
      <c r="F156" s="175" t="s">
        <v>883</v>
      </c>
      <c r="G156" s="176" t="s">
        <v>870</v>
      </c>
      <c r="H156" s="177">
        <v>52</v>
      </c>
      <c r="I156" s="178"/>
      <c r="J156" s="177">
        <f>ROUND((ROUND(I156,2))*(ROUND(H156,2)),2)</f>
        <v>0</v>
      </c>
      <c r="K156" s="175" t="s">
        <v>273</v>
      </c>
      <c r="L156" s="39"/>
      <c r="M156" s="179" t="s">
        <v>18</v>
      </c>
      <c r="N156" s="180" t="s">
        <v>45</v>
      </c>
      <c r="O156" s="64"/>
      <c r="P156" s="181">
        <f>O156*H156</f>
        <v>0</v>
      </c>
      <c r="Q156" s="181">
        <v>0</v>
      </c>
      <c r="R156" s="181">
        <f>Q156*H156</f>
        <v>0</v>
      </c>
      <c r="S156" s="181">
        <v>0</v>
      </c>
      <c r="T156" s="182">
        <f>S156*H156</f>
        <v>0</v>
      </c>
      <c r="U156" s="34"/>
      <c r="V156" s="34"/>
      <c r="W156" s="34"/>
      <c r="X156" s="34"/>
      <c r="Y156" s="34"/>
      <c r="Z156" s="34"/>
      <c r="AA156" s="34"/>
      <c r="AB156" s="34"/>
      <c r="AC156" s="34"/>
      <c r="AD156" s="34"/>
      <c r="AE156" s="34"/>
      <c r="AR156" s="183" t="s">
        <v>151</v>
      </c>
      <c r="AT156" s="183" t="s">
        <v>146</v>
      </c>
      <c r="AU156" s="183" t="s">
        <v>82</v>
      </c>
      <c r="AY156" s="17" t="s">
        <v>143</v>
      </c>
      <c r="BE156" s="184">
        <f>IF(N156="základní",J156,0)</f>
        <v>0</v>
      </c>
      <c r="BF156" s="184">
        <f>IF(N156="snížená",J156,0)</f>
        <v>0</v>
      </c>
      <c r="BG156" s="184">
        <f>IF(N156="zákl. přenesená",J156,0)</f>
        <v>0</v>
      </c>
      <c r="BH156" s="184">
        <f>IF(N156="sníž. přenesená",J156,0)</f>
        <v>0</v>
      </c>
      <c r="BI156" s="184">
        <f>IF(N156="nulová",J156,0)</f>
        <v>0</v>
      </c>
      <c r="BJ156" s="17" t="s">
        <v>82</v>
      </c>
      <c r="BK156" s="184">
        <f>ROUND((ROUND(I156,2))*(ROUND(H156,2)),2)</f>
        <v>0</v>
      </c>
      <c r="BL156" s="17" t="s">
        <v>151</v>
      </c>
      <c r="BM156" s="183" t="s">
        <v>524</v>
      </c>
    </row>
    <row r="157" spans="1:65" s="2" customFormat="1" ht="48.75">
      <c r="A157" s="34"/>
      <c r="B157" s="35"/>
      <c r="C157" s="36"/>
      <c r="D157" s="201" t="s">
        <v>529</v>
      </c>
      <c r="E157" s="36"/>
      <c r="F157" s="233" t="s">
        <v>884</v>
      </c>
      <c r="G157" s="36"/>
      <c r="H157" s="36"/>
      <c r="I157" s="187"/>
      <c r="J157" s="36"/>
      <c r="K157" s="36"/>
      <c r="L157" s="39"/>
      <c r="M157" s="188"/>
      <c r="N157" s="189"/>
      <c r="O157" s="64"/>
      <c r="P157" s="64"/>
      <c r="Q157" s="64"/>
      <c r="R157" s="64"/>
      <c r="S157" s="64"/>
      <c r="T157" s="65"/>
      <c r="U157" s="34"/>
      <c r="V157" s="34"/>
      <c r="W157" s="34"/>
      <c r="X157" s="34"/>
      <c r="Y157" s="34"/>
      <c r="Z157" s="34"/>
      <c r="AA157" s="34"/>
      <c r="AB157" s="34"/>
      <c r="AC157" s="34"/>
      <c r="AD157" s="34"/>
      <c r="AE157" s="34"/>
      <c r="AT157" s="17" t="s">
        <v>529</v>
      </c>
      <c r="AU157" s="17" t="s">
        <v>82</v>
      </c>
    </row>
    <row r="158" spans="1:65" s="2" customFormat="1" ht="24.2" customHeight="1">
      <c r="A158" s="34"/>
      <c r="B158" s="35"/>
      <c r="C158" s="173" t="s">
        <v>349</v>
      </c>
      <c r="D158" s="173" t="s">
        <v>146</v>
      </c>
      <c r="E158" s="174" t="s">
        <v>885</v>
      </c>
      <c r="F158" s="175" t="s">
        <v>886</v>
      </c>
      <c r="G158" s="176" t="s">
        <v>870</v>
      </c>
      <c r="H158" s="177">
        <v>18</v>
      </c>
      <c r="I158" s="178"/>
      <c r="J158" s="177">
        <f>ROUND((ROUND(I158,2))*(ROUND(H158,2)),2)</f>
        <v>0</v>
      </c>
      <c r="K158" s="175" t="s">
        <v>273</v>
      </c>
      <c r="L158" s="39"/>
      <c r="M158" s="179" t="s">
        <v>18</v>
      </c>
      <c r="N158" s="180" t="s">
        <v>45</v>
      </c>
      <c r="O158" s="64"/>
      <c r="P158" s="181">
        <f>O158*H158</f>
        <v>0</v>
      </c>
      <c r="Q158" s="181">
        <v>0</v>
      </c>
      <c r="R158" s="181">
        <f>Q158*H158</f>
        <v>0</v>
      </c>
      <c r="S158" s="181">
        <v>0</v>
      </c>
      <c r="T158" s="182">
        <f>S158*H158</f>
        <v>0</v>
      </c>
      <c r="U158" s="34"/>
      <c r="V158" s="34"/>
      <c r="W158" s="34"/>
      <c r="X158" s="34"/>
      <c r="Y158" s="34"/>
      <c r="Z158" s="34"/>
      <c r="AA158" s="34"/>
      <c r="AB158" s="34"/>
      <c r="AC158" s="34"/>
      <c r="AD158" s="34"/>
      <c r="AE158" s="34"/>
      <c r="AR158" s="183" t="s">
        <v>151</v>
      </c>
      <c r="AT158" s="183" t="s">
        <v>146</v>
      </c>
      <c r="AU158" s="183" t="s">
        <v>82</v>
      </c>
      <c r="AY158" s="17" t="s">
        <v>143</v>
      </c>
      <c r="BE158" s="184">
        <f>IF(N158="základní",J158,0)</f>
        <v>0</v>
      </c>
      <c r="BF158" s="184">
        <f>IF(N158="snížená",J158,0)</f>
        <v>0</v>
      </c>
      <c r="BG158" s="184">
        <f>IF(N158="zákl. přenesená",J158,0)</f>
        <v>0</v>
      </c>
      <c r="BH158" s="184">
        <f>IF(N158="sníž. přenesená",J158,0)</f>
        <v>0</v>
      </c>
      <c r="BI158" s="184">
        <f>IF(N158="nulová",J158,0)</f>
        <v>0</v>
      </c>
      <c r="BJ158" s="17" t="s">
        <v>82</v>
      </c>
      <c r="BK158" s="184">
        <f>ROUND((ROUND(I158,2))*(ROUND(H158,2)),2)</f>
        <v>0</v>
      </c>
      <c r="BL158" s="17" t="s">
        <v>151</v>
      </c>
      <c r="BM158" s="183" t="s">
        <v>538</v>
      </c>
    </row>
    <row r="159" spans="1:65" s="2" customFormat="1" ht="48.75">
      <c r="A159" s="34"/>
      <c r="B159" s="35"/>
      <c r="C159" s="36"/>
      <c r="D159" s="201" t="s">
        <v>529</v>
      </c>
      <c r="E159" s="36"/>
      <c r="F159" s="233" t="s">
        <v>887</v>
      </c>
      <c r="G159" s="36"/>
      <c r="H159" s="36"/>
      <c r="I159" s="187"/>
      <c r="J159" s="36"/>
      <c r="K159" s="36"/>
      <c r="L159" s="39"/>
      <c r="M159" s="188"/>
      <c r="N159" s="189"/>
      <c r="O159" s="64"/>
      <c r="P159" s="64"/>
      <c r="Q159" s="64"/>
      <c r="R159" s="64"/>
      <c r="S159" s="64"/>
      <c r="T159" s="65"/>
      <c r="U159" s="34"/>
      <c r="V159" s="34"/>
      <c r="W159" s="34"/>
      <c r="X159" s="34"/>
      <c r="Y159" s="34"/>
      <c r="Z159" s="34"/>
      <c r="AA159" s="34"/>
      <c r="AB159" s="34"/>
      <c r="AC159" s="34"/>
      <c r="AD159" s="34"/>
      <c r="AE159" s="34"/>
      <c r="AT159" s="17" t="s">
        <v>529</v>
      </c>
      <c r="AU159" s="17" t="s">
        <v>82</v>
      </c>
    </row>
    <row r="160" spans="1:65" s="12" customFormat="1" ht="25.9" customHeight="1">
      <c r="B160" s="157"/>
      <c r="C160" s="158"/>
      <c r="D160" s="159" t="s">
        <v>73</v>
      </c>
      <c r="E160" s="160" t="s">
        <v>888</v>
      </c>
      <c r="F160" s="160" t="s">
        <v>889</v>
      </c>
      <c r="G160" s="158"/>
      <c r="H160" s="158"/>
      <c r="I160" s="161"/>
      <c r="J160" s="162">
        <f>BK160</f>
        <v>0</v>
      </c>
      <c r="K160" s="158"/>
      <c r="L160" s="163"/>
      <c r="M160" s="164"/>
      <c r="N160" s="165"/>
      <c r="O160" s="165"/>
      <c r="P160" s="166">
        <f>SUM(P161:P172)</f>
        <v>0</v>
      </c>
      <c r="Q160" s="165"/>
      <c r="R160" s="166">
        <f>SUM(R161:R172)</f>
        <v>0</v>
      </c>
      <c r="S160" s="165"/>
      <c r="T160" s="167">
        <f>SUM(T161:T172)</f>
        <v>0</v>
      </c>
      <c r="AR160" s="168" t="s">
        <v>82</v>
      </c>
      <c r="AT160" s="169" t="s">
        <v>73</v>
      </c>
      <c r="AU160" s="169" t="s">
        <v>74</v>
      </c>
      <c r="AY160" s="168" t="s">
        <v>143</v>
      </c>
      <c r="BK160" s="170">
        <f>SUM(BK161:BK172)</f>
        <v>0</v>
      </c>
    </row>
    <row r="161" spans="1:65" s="2" customFormat="1" ht="37.9" customHeight="1">
      <c r="A161" s="34"/>
      <c r="B161" s="35"/>
      <c r="C161" s="173" t="s">
        <v>355</v>
      </c>
      <c r="D161" s="173" t="s">
        <v>146</v>
      </c>
      <c r="E161" s="174" t="s">
        <v>890</v>
      </c>
      <c r="F161" s="175" t="s">
        <v>891</v>
      </c>
      <c r="G161" s="176" t="s">
        <v>870</v>
      </c>
      <c r="H161" s="177">
        <v>35</v>
      </c>
      <c r="I161" s="178"/>
      <c r="J161" s="177">
        <f>ROUND((ROUND(I161,2))*(ROUND(H161,2)),2)</f>
        <v>0</v>
      </c>
      <c r="K161" s="175" t="s">
        <v>273</v>
      </c>
      <c r="L161" s="39"/>
      <c r="M161" s="179" t="s">
        <v>18</v>
      </c>
      <c r="N161" s="180" t="s">
        <v>45</v>
      </c>
      <c r="O161" s="64"/>
      <c r="P161" s="181">
        <f>O161*H161</f>
        <v>0</v>
      </c>
      <c r="Q161" s="181">
        <v>0</v>
      </c>
      <c r="R161" s="181">
        <f>Q161*H161</f>
        <v>0</v>
      </c>
      <c r="S161" s="181">
        <v>0</v>
      </c>
      <c r="T161" s="182">
        <f>S161*H161</f>
        <v>0</v>
      </c>
      <c r="U161" s="34"/>
      <c r="V161" s="34"/>
      <c r="W161" s="34"/>
      <c r="X161" s="34"/>
      <c r="Y161" s="34"/>
      <c r="Z161" s="34"/>
      <c r="AA161" s="34"/>
      <c r="AB161" s="34"/>
      <c r="AC161" s="34"/>
      <c r="AD161" s="34"/>
      <c r="AE161" s="34"/>
      <c r="AR161" s="183" t="s">
        <v>151</v>
      </c>
      <c r="AT161" s="183" t="s">
        <v>146</v>
      </c>
      <c r="AU161" s="183" t="s">
        <v>82</v>
      </c>
      <c r="AY161" s="17" t="s">
        <v>143</v>
      </c>
      <c r="BE161" s="184">
        <f>IF(N161="základní",J161,0)</f>
        <v>0</v>
      </c>
      <c r="BF161" s="184">
        <f>IF(N161="snížená",J161,0)</f>
        <v>0</v>
      </c>
      <c r="BG161" s="184">
        <f>IF(N161="zákl. přenesená",J161,0)</f>
        <v>0</v>
      </c>
      <c r="BH161" s="184">
        <f>IF(N161="sníž. přenesená",J161,0)</f>
        <v>0</v>
      </c>
      <c r="BI161" s="184">
        <f>IF(N161="nulová",J161,0)</f>
        <v>0</v>
      </c>
      <c r="BJ161" s="17" t="s">
        <v>82</v>
      </c>
      <c r="BK161" s="184">
        <f>ROUND((ROUND(I161,2))*(ROUND(H161,2)),2)</f>
        <v>0</v>
      </c>
      <c r="BL161" s="17" t="s">
        <v>151</v>
      </c>
      <c r="BM161" s="183" t="s">
        <v>548</v>
      </c>
    </row>
    <row r="162" spans="1:65" s="2" customFormat="1" ht="19.5">
      <c r="A162" s="34"/>
      <c r="B162" s="35"/>
      <c r="C162" s="36"/>
      <c r="D162" s="201" t="s">
        <v>529</v>
      </c>
      <c r="E162" s="36"/>
      <c r="F162" s="233" t="s">
        <v>892</v>
      </c>
      <c r="G162" s="36"/>
      <c r="H162" s="36"/>
      <c r="I162" s="187"/>
      <c r="J162" s="36"/>
      <c r="K162" s="36"/>
      <c r="L162" s="39"/>
      <c r="M162" s="188"/>
      <c r="N162" s="189"/>
      <c r="O162" s="64"/>
      <c r="P162" s="64"/>
      <c r="Q162" s="64"/>
      <c r="R162" s="64"/>
      <c r="S162" s="64"/>
      <c r="T162" s="65"/>
      <c r="U162" s="34"/>
      <c r="V162" s="34"/>
      <c r="W162" s="34"/>
      <c r="X162" s="34"/>
      <c r="Y162" s="34"/>
      <c r="Z162" s="34"/>
      <c r="AA162" s="34"/>
      <c r="AB162" s="34"/>
      <c r="AC162" s="34"/>
      <c r="AD162" s="34"/>
      <c r="AE162" s="34"/>
      <c r="AT162" s="17" t="s">
        <v>529</v>
      </c>
      <c r="AU162" s="17" t="s">
        <v>82</v>
      </c>
    </row>
    <row r="163" spans="1:65" s="2" customFormat="1" ht="37.9" customHeight="1">
      <c r="A163" s="34"/>
      <c r="B163" s="35"/>
      <c r="C163" s="173" t="s">
        <v>360</v>
      </c>
      <c r="D163" s="173" t="s">
        <v>146</v>
      </c>
      <c r="E163" s="174" t="s">
        <v>893</v>
      </c>
      <c r="F163" s="175" t="s">
        <v>894</v>
      </c>
      <c r="G163" s="176" t="s">
        <v>870</v>
      </c>
      <c r="H163" s="177">
        <v>50</v>
      </c>
      <c r="I163" s="178"/>
      <c r="J163" s="177">
        <f>ROUND((ROUND(I163,2))*(ROUND(H163,2)),2)</f>
        <v>0</v>
      </c>
      <c r="K163" s="175" t="s">
        <v>273</v>
      </c>
      <c r="L163" s="39"/>
      <c r="M163" s="179" t="s">
        <v>18</v>
      </c>
      <c r="N163" s="180" t="s">
        <v>45</v>
      </c>
      <c r="O163" s="64"/>
      <c r="P163" s="181">
        <f>O163*H163</f>
        <v>0</v>
      </c>
      <c r="Q163" s="181">
        <v>0</v>
      </c>
      <c r="R163" s="181">
        <f>Q163*H163</f>
        <v>0</v>
      </c>
      <c r="S163" s="181">
        <v>0</v>
      </c>
      <c r="T163" s="182">
        <f>S163*H163</f>
        <v>0</v>
      </c>
      <c r="U163" s="34"/>
      <c r="V163" s="34"/>
      <c r="W163" s="34"/>
      <c r="X163" s="34"/>
      <c r="Y163" s="34"/>
      <c r="Z163" s="34"/>
      <c r="AA163" s="34"/>
      <c r="AB163" s="34"/>
      <c r="AC163" s="34"/>
      <c r="AD163" s="34"/>
      <c r="AE163" s="34"/>
      <c r="AR163" s="183" t="s">
        <v>151</v>
      </c>
      <c r="AT163" s="183" t="s">
        <v>146</v>
      </c>
      <c r="AU163" s="183" t="s">
        <v>82</v>
      </c>
      <c r="AY163" s="17" t="s">
        <v>143</v>
      </c>
      <c r="BE163" s="184">
        <f>IF(N163="základní",J163,0)</f>
        <v>0</v>
      </c>
      <c r="BF163" s="184">
        <f>IF(N163="snížená",J163,0)</f>
        <v>0</v>
      </c>
      <c r="BG163" s="184">
        <f>IF(N163="zákl. přenesená",J163,0)</f>
        <v>0</v>
      </c>
      <c r="BH163" s="184">
        <f>IF(N163="sníž. přenesená",J163,0)</f>
        <v>0</v>
      </c>
      <c r="BI163" s="184">
        <f>IF(N163="nulová",J163,0)</f>
        <v>0</v>
      </c>
      <c r="BJ163" s="17" t="s">
        <v>82</v>
      </c>
      <c r="BK163" s="184">
        <f>ROUND((ROUND(I163,2))*(ROUND(H163,2)),2)</f>
        <v>0</v>
      </c>
      <c r="BL163" s="17" t="s">
        <v>151</v>
      </c>
      <c r="BM163" s="183" t="s">
        <v>559</v>
      </c>
    </row>
    <row r="164" spans="1:65" s="2" customFormat="1" ht="19.5">
      <c r="A164" s="34"/>
      <c r="B164" s="35"/>
      <c r="C164" s="36"/>
      <c r="D164" s="201" t="s">
        <v>529</v>
      </c>
      <c r="E164" s="36"/>
      <c r="F164" s="233" t="s">
        <v>892</v>
      </c>
      <c r="G164" s="36"/>
      <c r="H164" s="36"/>
      <c r="I164" s="187"/>
      <c r="J164" s="36"/>
      <c r="K164" s="36"/>
      <c r="L164" s="39"/>
      <c r="M164" s="188"/>
      <c r="N164" s="189"/>
      <c r="O164" s="64"/>
      <c r="P164" s="64"/>
      <c r="Q164" s="64"/>
      <c r="R164" s="64"/>
      <c r="S164" s="64"/>
      <c r="T164" s="65"/>
      <c r="U164" s="34"/>
      <c r="V164" s="34"/>
      <c r="W164" s="34"/>
      <c r="X164" s="34"/>
      <c r="Y164" s="34"/>
      <c r="Z164" s="34"/>
      <c r="AA164" s="34"/>
      <c r="AB164" s="34"/>
      <c r="AC164" s="34"/>
      <c r="AD164" s="34"/>
      <c r="AE164" s="34"/>
      <c r="AT164" s="17" t="s">
        <v>529</v>
      </c>
      <c r="AU164" s="17" t="s">
        <v>82</v>
      </c>
    </row>
    <row r="165" spans="1:65" s="2" customFormat="1" ht="37.9" customHeight="1">
      <c r="A165" s="34"/>
      <c r="B165" s="35"/>
      <c r="C165" s="173" t="s">
        <v>367</v>
      </c>
      <c r="D165" s="173" t="s">
        <v>146</v>
      </c>
      <c r="E165" s="174" t="s">
        <v>895</v>
      </c>
      <c r="F165" s="175" t="s">
        <v>896</v>
      </c>
      <c r="G165" s="176" t="s">
        <v>870</v>
      </c>
      <c r="H165" s="177">
        <v>64</v>
      </c>
      <c r="I165" s="178"/>
      <c r="J165" s="177">
        <f>ROUND((ROUND(I165,2))*(ROUND(H165,2)),2)</f>
        <v>0</v>
      </c>
      <c r="K165" s="175" t="s">
        <v>273</v>
      </c>
      <c r="L165" s="39"/>
      <c r="M165" s="179" t="s">
        <v>18</v>
      </c>
      <c r="N165" s="180" t="s">
        <v>45</v>
      </c>
      <c r="O165" s="64"/>
      <c r="P165" s="181">
        <f>O165*H165</f>
        <v>0</v>
      </c>
      <c r="Q165" s="181">
        <v>0</v>
      </c>
      <c r="R165" s="181">
        <f>Q165*H165</f>
        <v>0</v>
      </c>
      <c r="S165" s="181">
        <v>0</v>
      </c>
      <c r="T165" s="182">
        <f>S165*H165</f>
        <v>0</v>
      </c>
      <c r="U165" s="34"/>
      <c r="V165" s="34"/>
      <c r="W165" s="34"/>
      <c r="X165" s="34"/>
      <c r="Y165" s="34"/>
      <c r="Z165" s="34"/>
      <c r="AA165" s="34"/>
      <c r="AB165" s="34"/>
      <c r="AC165" s="34"/>
      <c r="AD165" s="34"/>
      <c r="AE165" s="34"/>
      <c r="AR165" s="183" t="s">
        <v>151</v>
      </c>
      <c r="AT165" s="183" t="s">
        <v>146</v>
      </c>
      <c r="AU165" s="183" t="s">
        <v>82</v>
      </c>
      <c r="AY165" s="17" t="s">
        <v>143</v>
      </c>
      <c r="BE165" s="184">
        <f>IF(N165="základní",J165,0)</f>
        <v>0</v>
      </c>
      <c r="BF165" s="184">
        <f>IF(N165="snížená",J165,0)</f>
        <v>0</v>
      </c>
      <c r="BG165" s="184">
        <f>IF(N165="zákl. přenesená",J165,0)</f>
        <v>0</v>
      </c>
      <c r="BH165" s="184">
        <f>IF(N165="sníž. přenesená",J165,0)</f>
        <v>0</v>
      </c>
      <c r="BI165" s="184">
        <f>IF(N165="nulová",J165,0)</f>
        <v>0</v>
      </c>
      <c r="BJ165" s="17" t="s">
        <v>82</v>
      </c>
      <c r="BK165" s="184">
        <f>ROUND((ROUND(I165,2))*(ROUND(H165,2)),2)</f>
        <v>0</v>
      </c>
      <c r="BL165" s="17" t="s">
        <v>151</v>
      </c>
      <c r="BM165" s="183" t="s">
        <v>569</v>
      </c>
    </row>
    <row r="166" spans="1:65" s="2" customFormat="1" ht="19.5">
      <c r="A166" s="34"/>
      <c r="B166" s="35"/>
      <c r="C166" s="36"/>
      <c r="D166" s="201" t="s">
        <v>529</v>
      </c>
      <c r="E166" s="36"/>
      <c r="F166" s="233" t="s">
        <v>892</v>
      </c>
      <c r="G166" s="36"/>
      <c r="H166" s="36"/>
      <c r="I166" s="187"/>
      <c r="J166" s="36"/>
      <c r="K166" s="36"/>
      <c r="L166" s="39"/>
      <c r="M166" s="188"/>
      <c r="N166" s="189"/>
      <c r="O166" s="64"/>
      <c r="P166" s="64"/>
      <c r="Q166" s="64"/>
      <c r="R166" s="64"/>
      <c r="S166" s="64"/>
      <c r="T166" s="65"/>
      <c r="U166" s="34"/>
      <c r="V166" s="34"/>
      <c r="W166" s="34"/>
      <c r="X166" s="34"/>
      <c r="Y166" s="34"/>
      <c r="Z166" s="34"/>
      <c r="AA166" s="34"/>
      <c r="AB166" s="34"/>
      <c r="AC166" s="34"/>
      <c r="AD166" s="34"/>
      <c r="AE166" s="34"/>
      <c r="AT166" s="17" t="s">
        <v>529</v>
      </c>
      <c r="AU166" s="17" t="s">
        <v>82</v>
      </c>
    </row>
    <row r="167" spans="1:65" s="2" customFormat="1" ht="37.9" customHeight="1">
      <c r="A167" s="34"/>
      <c r="B167" s="35"/>
      <c r="C167" s="173" t="s">
        <v>376</v>
      </c>
      <c r="D167" s="173" t="s">
        <v>146</v>
      </c>
      <c r="E167" s="174" t="s">
        <v>897</v>
      </c>
      <c r="F167" s="175" t="s">
        <v>898</v>
      </c>
      <c r="G167" s="176" t="s">
        <v>870</v>
      </c>
      <c r="H167" s="177">
        <v>27</v>
      </c>
      <c r="I167" s="178"/>
      <c r="J167" s="177">
        <f>ROUND((ROUND(I167,2))*(ROUND(H167,2)),2)</f>
        <v>0</v>
      </c>
      <c r="K167" s="175" t="s">
        <v>273</v>
      </c>
      <c r="L167" s="39"/>
      <c r="M167" s="179" t="s">
        <v>18</v>
      </c>
      <c r="N167" s="180" t="s">
        <v>45</v>
      </c>
      <c r="O167" s="64"/>
      <c r="P167" s="181">
        <f>O167*H167</f>
        <v>0</v>
      </c>
      <c r="Q167" s="181">
        <v>0</v>
      </c>
      <c r="R167" s="181">
        <f>Q167*H167</f>
        <v>0</v>
      </c>
      <c r="S167" s="181">
        <v>0</v>
      </c>
      <c r="T167" s="182">
        <f>S167*H167</f>
        <v>0</v>
      </c>
      <c r="U167" s="34"/>
      <c r="V167" s="34"/>
      <c r="W167" s="34"/>
      <c r="X167" s="34"/>
      <c r="Y167" s="34"/>
      <c r="Z167" s="34"/>
      <c r="AA167" s="34"/>
      <c r="AB167" s="34"/>
      <c r="AC167" s="34"/>
      <c r="AD167" s="34"/>
      <c r="AE167" s="34"/>
      <c r="AR167" s="183" t="s">
        <v>151</v>
      </c>
      <c r="AT167" s="183" t="s">
        <v>146</v>
      </c>
      <c r="AU167" s="183" t="s">
        <v>82</v>
      </c>
      <c r="AY167" s="17" t="s">
        <v>143</v>
      </c>
      <c r="BE167" s="184">
        <f>IF(N167="základní",J167,0)</f>
        <v>0</v>
      </c>
      <c r="BF167" s="184">
        <f>IF(N167="snížená",J167,0)</f>
        <v>0</v>
      </c>
      <c r="BG167" s="184">
        <f>IF(N167="zákl. přenesená",J167,0)</f>
        <v>0</v>
      </c>
      <c r="BH167" s="184">
        <f>IF(N167="sníž. přenesená",J167,0)</f>
        <v>0</v>
      </c>
      <c r="BI167" s="184">
        <f>IF(N167="nulová",J167,0)</f>
        <v>0</v>
      </c>
      <c r="BJ167" s="17" t="s">
        <v>82</v>
      </c>
      <c r="BK167" s="184">
        <f>ROUND((ROUND(I167,2))*(ROUND(H167,2)),2)</f>
        <v>0</v>
      </c>
      <c r="BL167" s="17" t="s">
        <v>151</v>
      </c>
      <c r="BM167" s="183" t="s">
        <v>579</v>
      </c>
    </row>
    <row r="168" spans="1:65" s="2" customFormat="1" ht="19.5">
      <c r="A168" s="34"/>
      <c r="B168" s="35"/>
      <c r="C168" s="36"/>
      <c r="D168" s="201" t="s">
        <v>529</v>
      </c>
      <c r="E168" s="36"/>
      <c r="F168" s="233" t="s">
        <v>892</v>
      </c>
      <c r="G168" s="36"/>
      <c r="H168" s="36"/>
      <c r="I168" s="187"/>
      <c r="J168" s="36"/>
      <c r="K168" s="36"/>
      <c r="L168" s="39"/>
      <c r="M168" s="188"/>
      <c r="N168" s="189"/>
      <c r="O168" s="64"/>
      <c r="P168" s="64"/>
      <c r="Q168" s="64"/>
      <c r="R168" s="64"/>
      <c r="S168" s="64"/>
      <c r="T168" s="65"/>
      <c r="U168" s="34"/>
      <c r="V168" s="34"/>
      <c r="W168" s="34"/>
      <c r="X168" s="34"/>
      <c r="Y168" s="34"/>
      <c r="Z168" s="34"/>
      <c r="AA168" s="34"/>
      <c r="AB168" s="34"/>
      <c r="AC168" s="34"/>
      <c r="AD168" s="34"/>
      <c r="AE168" s="34"/>
      <c r="AT168" s="17" t="s">
        <v>529</v>
      </c>
      <c r="AU168" s="17" t="s">
        <v>82</v>
      </c>
    </row>
    <row r="169" spans="1:65" s="2" customFormat="1" ht="37.9" customHeight="1">
      <c r="A169" s="34"/>
      <c r="B169" s="35"/>
      <c r="C169" s="173" t="s">
        <v>381</v>
      </c>
      <c r="D169" s="173" t="s">
        <v>146</v>
      </c>
      <c r="E169" s="174" t="s">
        <v>899</v>
      </c>
      <c r="F169" s="175" t="s">
        <v>900</v>
      </c>
      <c r="G169" s="176" t="s">
        <v>870</v>
      </c>
      <c r="H169" s="177">
        <v>36</v>
      </c>
      <c r="I169" s="178"/>
      <c r="J169" s="177">
        <f>ROUND((ROUND(I169,2))*(ROUND(H169,2)),2)</f>
        <v>0</v>
      </c>
      <c r="K169" s="175" t="s">
        <v>273</v>
      </c>
      <c r="L169" s="39"/>
      <c r="M169" s="179" t="s">
        <v>18</v>
      </c>
      <c r="N169" s="180" t="s">
        <v>45</v>
      </c>
      <c r="O169" s="64"/>
      <c r="P169" s="181">
        <f>O169*H169</f>
        <v>0</v>
      </c>
      <c r="Q169" s="181">
        <v>0</v>
      </c>
      <c r="R169" s="181">
        <f>Q169*H169</f>
        <v>0</v>
      </c>
      <c r="S169" s="181">
        <v>0</v>
      </c>
      <c r="T169" s="182">
        <f>S169*H169</f>
        <v>0</v>
      </c>
      <c r="U169" s="34"/>
      <c r="V169" s="34"/>
      <c r="W169" s="34"/>
      <c r="X169" s="34"/>
      <c r="Y169" s="34"/>
      <c r="Z169" s="34"/>
      <c r="AA169" s="34"/>
      <c r="AB169" s="34"/>
      <c r="AC169" s="34"/>
      <c r="AD169" s="34"/>
      <c r="AE169" s="34"/>
      <c r="AR169" s="183" t="s">
        <v>151</v>
      </c>
      <c r="AT169" s="183" t="s">
        <v>146</v>
      </c>
      <c r="AU169" s="183" t="s">
        <v>82</v>
      </c>
      <c r="AY169" s="17" t="s">
        <v>143</v>
      </c>
      <c r="BE169" s="184">
        <f>IF(N169="základní",J169,0)</f>
        <v>0</v>
      </c>
      <c r="BF169" s="184">
        <f>IF(N169="snížená",J169,0)</f>
        <v>0</v>
      </c>
      <c r="BG169" s="184">
        <f>IF(N169="zákl. přenesená",J169,0)</f>
        <v>0</v>
      </c>
      <c r="BH169" s="184">
        <f>IF(N169="sníž. přenesená",J169,0)</f>
        <v>0</v>
      </c>
      <c r="BI169" s="184">
        <f>IF(N169="nulová",J169,0)</f>
        <v>0</v>
      </c>
      <c r="BJ169" s="17" t="s">
        <v>82</v>
      </c>
      <c r="BK169" s="184">
        <f>ROUND((ROUND(I169,2))*(ROUND(H169,2)),2)</f>
        <v>0</v>
      </c>
      <c r="BL169" s="17" t="s">
        <v>151</v>
      </c>
      <c r="BM169" s="183" t="s">
        <v>591</v>
      </c>
    </row>
    <row r="170" spans="1:65" s="2" customFormat="1" ht="19.5">
      <c r="A170" s="34"/>
      <c r="B170" s="35"/>
      <c r="C170" s="36"/>
      <c r="D170" s="201" t="s">
        <v>529</v>
      </c>
      <c r="E170" s="36"/>
      <c r="F170" s="233" t="s">
        <v>892</v>
      </c>
      <c r="G170" s="36"/>
      <c r="H170" s="36"/>
      <c r="I170" s="187"/>
      <c r="J170" s="36"/>
      <c r="K170" s="36"/>
      <c r="L170" s="39"/>
      <c r="M170" s="188"/>
      <c r="N170" s="189"/>
      <c r="O170" s="64"/>
      <c r="P170" s="64"/>
      <c r="Q170" s="64"/>
      <c r="R170" s="64"/>
      <c r="S170" s="64"/>
      <c r="T170" s="65"/>
      <c r="U170" s="34"/>
      <c r="V170" s="34"/>
      <c r="W170" s="34"/>
      <c r="X170" s="34"/>
      <c r="Y170" s="34"/>
      <c r="Z170" s="34"/>
      <c r="AA170" s="34"/>
      <c r="AB170" s="34"/>
      <c r="AC170" s="34"/>
      <c r="AD170" s="34"/>
      <c r="AE170" s="34"/>
      <c r="AT170" s="17" t="s">
        <v>529</v>
      </c>
      <c r="AU170" s="17" t="s">
        <v>82</v>
      </c>
    </row>
    <row r="171" spans="1:65" s="2" customFormat="1" ht="37.9" customHeight="1">
      <c r="A171" s="34"/>
      <c r="B171" s="35"/>
      <c r="C171" s="173" t="s">
        <v>385</v>
      </c>
      <c r="D171" s="173" t="s">
        <v>146</v>
      </c>
      <c r="E171" s="174" t="s">
        <v>901</v>
      </c>
      <c r="F171" s="175" t="s">
        <v>902</v>
      </c>
      <c r="G171" s="176" t="s">
        <v>870</v>
      </c>
      <c r="H171" s="177">
        <v>31</v>
      </c>
      <c r="I171" s="178"/>
      <c r="J171" s="177">
        <f>ROUND((ROUND(I171,2))*(ROUND(H171,2)),2)</f>
        <v>0</v>
      </c>
      <c r="K171" s="175" t="s">
        <v>273</v>
      </c>
      <c r="L171" s="39"/>
      <c r="M171" s="179" t="s">
        <v>18</v>
      </c>
      <c r="N171" s="180" t="s">
        <v>45</v>
      </c>
      <c r="O171" s="64"/>
      <c r="P171" s="181">
        <f>O171*H171</f>
        <v>0</v>
      </c>
      <c r="Q171" s="181">
        <v>0</v>
      </c>
      <c r="R171" s="181">
        <f>Q171*H171</f>
        <v>0</v>
      </c>
      <c r="S171" s="181">
        <v>0</v>
      </c>
      <c r="T171" s="182">
        <f>S171*H171</f>
        <v>0</v>
      </c>
      <c r="U171" s="34"/>
      <c r="V171" s="34"/>
      <c r="W171" s="34"/>
      <c r="X171" s="34"/>
      <c r="Y171" s="34"/>
      <c r="Z171" s="34"/>
      <c r="AA171" s="34"/>
      <c r="AB171" s="34"/>
      <c r="AC171" s="34"/>
      <c r="AD171" s="34"/>
      <c r="AE171" s="34"/>
      <c r="AR171" s="183" t="s">
        <v>151</v>
      </c>
      <c r="AT171" s="183" t="s">
        <v>146</v>
      </c>
      <c r="AU171" s="183" t="s">
        <v>82</v>
      </c>
      <c r="AY171" s="17" t="s">
        <v>143</v>
      </c>
      <c r="BE171" s="184">
        <f>IF(N171="základní",J171,0)</f>
        <v>0</v>
      </c>
      <c r="BF171" s="184">
        <f>IF(N171="snížená",J171,0)</f>
        <v>0</v>
      </c>
      <c r="BG171" s="184">
        <f>IF(N171="zákl. přenesená",J171,0)</f>
        <v>0</v>
      </c>
      <c r="BH171" s="184">
        <f>IF(N171="sníž. přenesená",J171,0)</f>
        <v>0</v>
      </c>
      <c r="BI171" s="184">
        <f>IF(N171="nulová",J171,0)</f>
        <v>0</v>
      </c>
      <c r="BJ171" s="17" t="s">
        <v>82</v>
      </c>
      <c r="BK171" s="184">
        <f>ROUND((ROUND(I171,2))*(ROUND(H171,2)),2)</f>
        <v>0</v>
      </c>
      <c r="BL171" s="17" t="s">
        <v>151</v>
      </c>
      <c r="BM171" s="183" t="s">
        <v>601</v>
      </c>
    </row>
    <row r="172" spans="1:65" s="2" customFormat="1" ht="19.5">
      <c r="A172" s="34"/>
      <c r="B172" s="35"/>
      <c r="C172" s="36"/>
      <c r="D172" s="201" t="s">
        <v>529</v>
      </c>
      <c r="E172" s="36"/>
      <c r="F172" s="233" t="s">
        <v>892</v>
      </c>
      <c r="G172" s="36"/>
      <c r="H172" s="36"/>
      <c r="I172" s="187"/>
      <c r="J172" s="36"/>
      <c r="K172" s="36"/>
      <c r="L172" s="39"/>
      <c r="M172" s="188"/>
      <c r="N172" s="189"/>
      <c r="O172" s="64"/>
      <c r="P172" s="64"/>
      <c r="Q172" s="64"/>
      <c r="R172" s="64"/>
      <c r="S172" s="64"/>
      <c r="T172" s="65"/>
      <c r="U172" s="34"/>
      <c r="V172" s="34"/>
      <c r="W172" s="34"/>
      <c r="X172" s="34"/>
      <c r="Y172" s="34"/>
      <c r="Z172" s="34"/>
      <c r="AA172" s="34"/>
      <c r="AB172" s="34"/>
      <c r="AC172" s="34"/>
      <c r="AD172" s="34"/>
      <c r="AE172" s="34"/>
      <c r="AT172" s="17" t="s">
        <v>529</v>
      </c>
      <c r="AU172" s="17" t="s">
        <v>82</v>
      </c>
    </row>
    <row r="173" spans="1:65" s="12" customFormat="1" ht="25.9" customHeight="1">
      <c r="B173" s="157"/>
      <c r="C173" s="158"/>
      <c r="D173" s="159" t="s">
        <v>73</v>
      </c>
      <c r="E173" s="160" t="s">
        <v>903</v>
      </c>
      <c r="F173" s="160" t="s">
        <v>904</v>
      </c>
      <c r="G173" s="158"/>
      <c r="H173" s="158"/>
      <c r="I173" s="161"/>
      <c r="J173" s="162">
        <f>BK173</f>
        <v>0</v>
      </c>
      <c r="K173" s="158"/>
      <c r="L173" s="163"/>
      <c r="M173" s="164"/>
      <c r="N173" s="165"/>
      <c r="O173" s="165"/>
      <c r="P173" s="166">
        <f>SUM(P174:P178)</f>
        <v>0</v>
      </c>
      <c r="Q173" s="165"/>
      <c r="R173" s="166">
        <f>SUM(R174:R178)</f>
        <v>0</v>
      </c>
      <c r="S173" s="165"/>
      <c r="T173" s="167">
        <f>SUM(T174:T178)</f>
        <v>0</v>
      </c>
      <c r="AR173" s="168" t="s">
        <v>82</v>
      </c>
      <c r="AT173" s="169" t="s">
        <v>73</v>
      </c>
      <c r="AU173" s="169" t="s">
        <v>74</v>
      </c>
      <c r="AY173" s="168" t="s">
        <v>143</v>
      </c>
      <c r="BK173" s="170">
        <f>SUM(BK174:BK178)</f>
        <v>0</v>
      </c>
    </row>
    <row r="174" spans="1:65" s="2" customFormat="1" ht="24.2" customHeight="1">
      <c r="A174" s="34"/>
      <c r="B174" s="35"/>
      <c r="C174" s="173" t="s">
        <v>391</v>
      </c>
      <c r="D174" s="173" t="s">
        <v>146</v>
      </c>
      <c r="E174" s="174" t="s">
        <v>905</v>
      </c>
      <c r="F174" s="175" t="s">
        <v>906</v>
      </c>
      <c r="G174" s="176" t="s">
        <v>164</v>
      </c>
      <c r="H174" s="177">
        <v>4</v>
      </c>
      <c r="I174" s="178"/>
      <c r="J174" s="177">
        <f>ROUND((ROUND(I174,2))*(ROUND(H174,2)),2)</f>
        <v>0</v>
      </c>
      <c r="K174" s="175" t="s">
        <v>273</v>
      </c>
      <c r="L174" s="39"/>
      <c r="M174" s="179" t="s">
        <v>18</v>
      </c>
      <c r="N174" s="180" t="s">
        <v>45</v>
      </c>
      <c r="O174" s="64"/>
      <c r="P174" s="181">
        <f>O174*H174</f>
        <v>0</v>
      </c>
      <c r="Q174" s="181">
        <v>0</v>
      </c>
      <c r="R174" s="181">
        <f>Q174*H174</f>
        <v>0</v>
      </c>
      <c r="S174" s="181">
        <v>0</v>
      </c>
      <c r="T174" s="182">
        <f>S174*H174</f>
        <v>0</v>
      </c>
      <c r="U174" s="34"/>
      <c r="V174" s="34"/>
      <c r="W174" s="34"/>
      <c r="X174" s="34"/>
      <c r="Y174" s="34"/>
      <c r="Z174" s="34"/>
      <c r="AA174" s="34"/>
      <c r="AB174" s="34"/>
      <c r="AC174" s="34"/>
      <c r="AD174" s="34"/>
      <c r="AE174" s="34"/>
      <c r="AR174" s="183" t="s">
        <v>151</v>
      </c>
      <c r="AT174" s="183" t="s">
        <v>146</v>
      </c>
      <c r="AU174" s="183" t="s">
        <v>82</v>
      </c>
      <c r="AY174" s="17" t="s">
        <v>143</v>
      </c>
      <c r="BE174" s="184">
        <f>IF(N174="základní",J174,0)</f>
        <v>0</v>
      </c>
      <c r="BF174" s="184">
        <f>IF(N174="snížená",J174,0)</f>
        <v>0</v>
      </c>
      <c r="BG174" s="184">
        <f>IF(N174="zákl. přenesená",J174,0)</f>
        <v>0</v>
      </c>
      <c r="BH174" s="184">
        <f>IF(N174="sníž. přenesená",J174,0)</f>
        <v>0</v>
      </c>
      <c r="BI174" s="184">
        <f>IF(N174="nulová",J174,0)</f>
        <v>0</v>
      </c>
      <c r="BJ174" s="17" t="s">
        <v>82</v>
      </c>
      <c r="BK174" s="184">
        <f>ROUND((ROUND(I174,2))*(ROUND(H174,2)),2)</f>
        <v>0</v>
      </c>
      <c r="BL174" s="17" t="s">
        <v>151</v>
      </c>
      <c r="BM174" s="183" t="s">
        <v>613</v>
      </c>
    </row>
    <row r="175" spans="1:65" s="2" customFormat="1" ht="19.5">
      <c r="A175" s="34"/>
      <c r="B175" s="35"/>
      <c r="C175" s="36"/>
      <c r="D175" s="201" t="s">
        <v>529</v>
      </c>
      <c r="E175" s="36"/>
      <c r="F175" s="233" t="s">
        <v>907</v>
      </c>
      <c r="G175" s="36"/>
      <c r="H175" s="36"/>
      <c r="I175" s="187"/>
      <c r="J175" s="36"/>
      <c r="K175" s="36"/>
      <c r="L175" s="39"/>
      <c r="M175" s="188"/>
      <c r="N175" s="189"/>
      <c r="O175" s="64"/>
      <c r="P175" s="64"/>
      <c r="Q175" s="64"/>
      <c r="R175" s="64"/>
      <c r="S175" s="64"/>
      <c r="T175" s="65"/>
      <c r="U175" s="34"/>
      <c r="V175" s="34"/>
      <c r="W175" s="34"/>
      <c r="X175" s="34"/>
      <c r="Y175" s="34"/>
      <c r="Z175" s="34"/>
      <c r="AA175" s="34"/>
      <c r="AB175" s="34"/>
      <c r="AC175" s="34"/>
      <c r="AD175" s="34"/>
      <c r="AE175" s="34"/>
      <c r="AT175" s="17" t="s">
        <v>529</v>
      </c>
      <c r="AU175" s="17" t="s">
        <v>82</v>
      </c>
    </row>
    <row r="176" spans="1:65" s="2" customFormat="1" ht="24.2" customHeight="1">
      <c r="A176" s="34"/>
      <c r="B176" s="35"/>
      <c r="C176" s="173" t="s">
        <v>397</v>
      </c>
      <c r="D176" s="173" t="s">
        <v>146</v>
      </c>
      <c r="E176" s="174" t="s">
        <v>908</v>
      </c>
      <c r="F176" s="175" t="s">
        <v>909</v>
      </c>
      <c r="G176" s="176" t="s">
        <v>164</v>
      </c>
      <c r="H176" s="177">
        <v>17</v>
      </c>
      <c r="I176" s="178"/>
      <c r="J176" s="177">
        <f>ROUND((ROUND(I176,2))*(ROUND(H176,2)),2)</f>
        <v>0</v>
      </c>
      <c r="K176" s="175" t="s">
        <v>273</v>
      </c>
      <c r="L176" s="39"/>
      <c r="M176" s="179" t="s">
        <v>18</v>
      </c>
      <c r="N176" s="180" t="s">
        <v>45</v>
      </c>
      <c r="O176" s="64"/>
      <c r="P176" s="181">
        <f>O176*H176</f>
        <v>0</v>
      </c>
      <c r="Q176" s="181">
        <v>0</v>
      </c>
      <c r="R176" s="181">
        <f>Q176*H176</f>
        <v>0</v>
      </c>
      <c r="S176" s="181">
        <v>0</v>
      </c>
      <c r="T176" s="182">
        <f>S176*H176</f>
        <v>0</v>
      </c>
      <c r="U176" s="34"/>
      <c r="V176" s="34"/>
      <c r="W176" s="34"/>
      <c r="X176" s="34"/>
      <c r="Y176" s="34"/>
      <c r="Z176" s="34"/>
      <c r="AA176" s="34"/>
      <c r="AB176" s="34"/>
      <c r="AC176" s="34"/>
      <c r="AD176" s="34"/>
      <c r="AE176" s="34"/>
      <c r="AR176" s="183" t="s">
        <v>151</v>
      </c>
      <c r="AT176" s="183" t="s">
        <v>146</v>
      </c>
      <c r="AU176" s="183" t="s">
        <v>82</v>
      </c>
      <c r="AY176" s="17" t="s">
        <v>143</v>
      </c>
      <c r="BE176" s="184">
        <f>IF(N176="základní",J176,0)</f>
        <v>0</v>
      </c>
      <c r="BF176" s="184">
        <f>IF(N176="snížená",J176,0)</f>
        <v>0</v>
      </c>
      <c r="BG176" s="184">
        <f>IF(N176="zákl. přenesená",J176,0)</f>
        <v>0</v>
      </c>
      <c r="BH176" s="184">
        <f>IF(N176="sníž. přenesená",J176,0)</f>
        <v>0</v>
      </c>
      <c r="BI176" s="184">
        <f>IF(N176="nulová",J176,0)</f>
        <v>0</v>
      </c>
      <c r="BJ176" s="17" t="s">
        <v>82</v>
      </c>
      <c r="BK176" s="184">
        <f>ROUND((ROUND(I176,2))*(ROUND(H176,2)),2)</f>
        <v>0</v>
      </c>
      <c r="BL176" s="17" t="s">
        <v>151</v>
      </c>
      <c r="BM176" s="183" t="s">
        <v>626</v>
      </c>
    </row>
    <row r="177" spans="1:65" s="2" customFormat="1" ht="16.5" customHeight="1">
      <c r="A177" s="34"/>
      <c r="B177" s="35"/>
      <c r="C177" s="173" t="s">
        <v>402</v>
      </c>
      <c r="D177" s="173" t="s">
        <v>146</v>
      </c>
      <c r="E177" s="174" t="s">
        <v>910</v>
      </c>
      <c r="F177" s="175" t="s">
        <v>911</v>
      </c>
      <c r="G177" s="176" t="s">
        <v>164</v>
      </c>
      <c r="H177" s="177">
        <v>17</v>
      </c>
      <c r="I177" s="178"/>
      <c r="J177" s="177">
        <f>ROUND((ROUND(I177,2))*(ROUND(H177,2)),2)</f>
        <v>0</v>
      </c>
      <c r="K177" s="175" t="s">
        <v>273</v>
      </c>
      <c r="L177" s="39"/>
      <c r="M177" s="179" t="s">
        <v>18</v>
      </c>
      <c r="N177" s="180" t="s">
        <v>45</v>
      </c>
      <c r="O177" s="64"/>
      <c r="P177" s="181">
        <f>O177*H177</f>
        <v>0</v>
      </c>
      <c r="Q177" s="181">
        <v>0</v>
      </c>
      <c r="R177" s="181">
        <f>Q177*H177</f>
        <v>0</v>
      </c>
      <c r="S177" s="181">
        <v>0</v>
      </c>
      <c r="T177" s="182">
        <f>S177*H177</f>
        <v>0</v>
      </c>
      <c r="U177" s="34"/>
      <c r="V177" s="34"/>
      <c r="W177" s="34"/>
      <c r="X177" s="34"/>
      <c r="Y177" s="34"/>
      <c r="Z177" s="34"/>
      <c r="AA177" s="34"/>
      <c r="AB177" s="34"/>
      <c r="AC177" s="34"/>
      <c r="AD177" s="34"/>
      <c r="AE177" s="34"/>
      <c r="AR177" s="183" t="s">
        <v>151</v>
      </c>
      <c r="AT177" s="183" t="s">
        <v>146</v>
      </c>
      <c r="AU177" s="183" t="s">
        <v>82</v>
      </c>
      <c r="AY177" s="17" t="s">
        <v>143</v>
      </c>
      <c r="BE177" s="184">
        <f>IF(N177="základní",J177,0)</f>
        <v>0</v>
      </c>
      <c r="BF177" s="184">
        <f>IF(N177="snížená",J177,0)</f>
        <v>0</v>
      </c>
      <c r="BG177" s="184">
        <f>IF(N177="zákl. přenesená",J177,0)</f>
        <v>0</v>
      </c>
      <c r="BH177" s="184">
        <f>IF(N177="sníž. přenesená",J177,0)</f>
        <v>0</v>
      </c>
      <c r="BI177" s="184">
        <f>IF(N177="nulová",J177,0)</f>
        <v>0</v>
      </c>
      <c r="BJ177" s="17" t="s">
        <v>82</v>
      </c>
      <c r="BK177" s="184">
        <f>ROUND((ROUND(I177,2))*(ROUND(H177,2)),2)</f>
        <v>0</v>
      </c>
      <c r="BL177" s="17" t="s">
        <v>151</v>
      </c>
      <c r="BM177" s="183" t="s">
        <v>644</v>
      </c>
    </row>
    <row r="178" spans="1:65" s="2" customFormat="1" ht="19.5">
      <c r="A178" s="34"/>
      <c r="B178" s="35"/>
      <c r="C178" s="36"/>
      <c r="D178" s="201" t="s">
        <v>529</v>
      </c>
      <c r="E178" s="36"/>
      <c r="F178" s="233" t="s">
        <v>912</v>
      </c>
      <c r="G178" s="36"/>
      <c r="H178" s="36"/>
      <c r="I178" s="187"/>
      <c r="J178" s="36"/>
      <c r="K178" s="36"/>
      <c r="L178" s="39"/>
      <c r="M178" s="188"/>
      <c r="N178" s="189"/>
      <c r="O178" s="64"/>
      <c r="P178" s="64"/>
      <c r="Q178" s="64"/>
      <c r="R178" s="64"/>
      <c r="S178" s="64"/>
      <c r="T178" s="65"/>
      <c r="U178" s="34"/>
      <c r="V178" s="34"/>
      <c r="W178" s="34"/>
      <c r="X178" s="34"/>
      <c r="Y178" s="34"/>
      <c r="Z178" s="34"/>
      <c r="AA178" s="34"/>
      <c r="AB178" s="34"/>
      <c r="AC178" s="34"/>
      <c r="AD178" s="34"/>
      <c r="AE178" s="34"/>
      <c r="AT178" s="17" t="s">
        <v>529</v>
      </c>
      <c r="AU178" s="17" t="s">
        <v>82</v>
      </c>
    </row>
    <row r="179" spans="1:65" s="12" customFormat="1" ht="25.9" customHeight="1">
      <c r="B179" s="157"/>
      <c r="C179" s="158"/>
      <c r="D179" s="159" t="s">
        <v>73</v>
      </c>
      <c r="E179" s="160" t="s">
        <v>913</v>
      </c>
      <c r="F179" s="160" t="s">
        <v>672</v>
      </c>
      <c r="G179" s="158"/>
      <c r="H179" s="158"/>
      <c r="I179" s="161"/>
      <c r="J179" s="162">
        <f>BK179</f>
        <v>0</v>
      </c>
      <c r="K179" s="158"/>
      <c r="L179" s="163"/>
      <c r="M179" s="164"/>
      <c r="N179" s="165"/>
      <c r="O179" s="165"/>
      <c r="P179" s="166">
        <f>SUM(P180:P192)</f>
        <v>0</v>
      </c>
      <c r="Q179" s="165"/>
      <c r="R179" s="166">
        <f>SUM(R180:R192)</f>
        <v>0</v>
      </c>
      <c r="S179" s="165"/>
      <c r="T179" s="167">
        <f>SUM(T180:T192)</f>
        <v>0</v>
      </c>
      <c r="AR179" s="168" t="s">
        <v>82</v>
      </c>
      <c r="AT179" s="169" t="s">
        <v>73</v>
      </c>
      <c r="AU179" s="169" t="s">
        <v>74</v>
      </c>
      <c r="AY179" s="168" t="s">
        <v>143</v>
      </c>
      <c r="BK179" s="170">
        <f>SUM(BK180:BK192)</f>
        <v>0</v>
      </c>
    </row>
    <row r="180" spans="1:65" s="2" customFormat="1" ht="16.5" customHeight="1">
      <c r="A180" s="34"/>
      <c r="B180" s="35"/>
      <c r="C180" s="173" t="s">
        <v>407</v>
      </c>
      <c r="D180" s="173" t="s">
        <v>146</v>
      </c>
      <c r="E180" s="174" t="s">
        <v>914</v>
      </c>
      <c r="F180" s="175" t="s">
        <v>915</v>
      </c>
      <c r="G180" s="176" t="s">
        <v>796</v>
      </c>
      <c r="H180" s="177">
        <v>2</v>
      </c>
      <c r="I180" s="178"/>
      <c r="J180" s="177">
        <f t="shared" ref="J180:J189" si="0">ROUND((ROUND(I180,2))*(ROUND(H180,2)),2)</f>
        <v>0</v>
      </c>
      <c r="K180" s="175" t="s">
        <v>273</v>
      </c>
      <c r="L180" s="39"/>
      <c r="M180" s="179" t="s">
        <v>18</v>
      </c>
      <c r="N180" s="180" t="s">
        <v>45</v>
      </c>
      <c r="O180" s="64"/>
      <c r="P180" s="181">
        <f t="shared" ref="P180:P189" si="1">O180*H180</f>
        <v>0</v>
      </c>
      <c r="Q180" s="181">
        <v>0</v>
      </c>
      <c r="R180" s="181">
        <f t="shared" ref="R180:R189" si="2">Q180*H180</f>
        <v>0</v>
      </c>
      <c r="S180" s="181">
        <v>0</v>
      </c>
      <c r="T180" s="182">
        <f t="shared" ref="T180:T189" si="3">S180*H180</f>
        <v>0</v>
      </c>
      <c r="U180" s="34"/>
      <c r="V180" s="34"/>
      <c r="W180" s="34"/>
      <c r="X180" s="34"/>
      <c r="Y180" s="34"/>
      <c r="Z180" s="34"/>
      <c r="AA180" s="34"/>
      <c r="AB180" s="34"/>
      <c r="AC180" s="34"/>
      <c r="AD180" s="34"/>
      <c r="AE180" s="34"/>
      <c r="AR180" s="183" t="s">
        <v>151</v>
      </c>
      <c r="AT180" s="183" t="s">
        <v>146</v>
      </c>
      <c r="AU180" s="183" t="s">
        <v>82</v>
      </c>
      <c r="AY180" s="17" t="s">
        <v>143</v>
      </c>
      <c r="BE180" s="184">
        <f t="shared" ref="BE180:BE189" si="4">IF(N180="základní",J180,0)</f>
        <v>0</v>
      </c>
      <c r="BF180" s="184">
        <f t="shared" ref="BF180:BF189" si="5">IF(N180="snížená",J180,0)</f>
        <v>0</v>
      </c>
      <c r="BG180" s="184">
        <f t="shared" ref="BG180:BG189" si="6">IF(N180="zákl. přenesená",J180,0)</f>
        <v>0</v>
      </c>
      <c r="BH180" s="184">
        <f t="shared" ref="BH180:BH189" si="7">IF(N180="sníž. přenesená",J180,0)</f>
        <v>0</v>
      </c>
      <c r="BI180" s="184">
        <f t="shared" ref="BI180:BI189" si="8">IF(N180="nulová",J180,0)</f>
        <v>0</v>
      </c>
      <c r="BJ180" s="17" t="s">
        <v>82</v>
      </c>
      <c r="BK180" s="184">
        <f t="shared" ref="BK180:BK189" si="9">ROUND((ROUND(I180,2))*(ROUND(H180,2)),2)</f>
        <v>0</v>
      </c>
      <c r="BL180" s="17" t="s">
        <v>151</v>
      </c>
      <c r="BM180" s="183" t="s">
        <v>659</v>
      </c>
    </row>
    <row r="181" spans="1:65" s="2" customFormat="1" ht="24.2" customHeight="1">
      <c r="A181" s="34"/>
      <c r="B181" s="35"/>
      <c r="C181" s="173" t="s">
        <v>414</v>
      </c>
      <c r="D181" s="173" t="s">
        <v>146</v>
      </c>
      <c r="E181" s="174" t="s">
        <v>916</v>
      </c>
      <c r="F181" s="175" t="s">
        <v>917</v>
      </c>
      <c r="G181" s="176" t="s">
        <v>796</v>
      </c>
      <c r="H181" s="177">
        <v>2</v>
      </c>
      <c r="I181" s="178"/>
      <c r="J181" s="177">
        <f t="shared" si="0"/>
        <v>0</v>
      </c>
      <c r="K181" s="175" t="s">
        <v>273</v>
      </c>
      <c r="L181" s="39"/>
      <c r="M181" s="179" t="s">
        <v>18</v>
      </c>
      <c r="N181" s="180" t="s">
        <v>45</v>
      </c>
      <c r="O181" s="64"/>
      <c r="P181" s="181">
        <f t="shared" si="1"/>
        <v>0</v>
      </c>
      <c r="Q181" s="181">
        <v>0</v>
      </c>
      <c r="R181" s="181">
        <f t="shared" si="2"/>
        <v>0</v>
      </c>
      <c r="S181" s="181">
        <v>0</v>
      </c>
      <c r="T181" s="182">
        <f t="shared" si="3"/>
        <v>0</v>
      </c>
      <c r="U181" s="34"/>
      <c r="V181" s="34"/>
      <c r="W181" s="34"/>
      <c r="X181" s="34"/>
      <c r="Y181" s="34"/>
      <c r="Z181" s="34"/>
      <c r="AA181" s="34"/>
      <c r="AB181" s="34"/>
      <c r="AC181" s="34"/>
      <c r="AD181" s="34"/>
      <c r="AE181" s="34"/>
      <c r="AR181" s="183" t="s">
        <v>151</v>
      </c>
      <c r="AT181" s="183" t="s">
        <v>146</v>
      </c>
      <c r="AU181" s="183" t="s">
        <v>82</v>
      </c>
      <c r="AY181" s="17" t="s">
        <v>143</v>
      </c>
      <c r="BE181" s="184">
        <f t="shared" si="4"/>
        <v>0</v>
      </c>
      <c r="BF181" s="184">
        <f t="shared" si="5"/>
        <v>0</v>
      </c>
      <c r="BG181" s="184">
        <f t="shared" si="6"/>
        <v>0</v>
      </c>
      <c r="BH181" s="184">
        <f t="shared" si="7"/>
        <v>0</v>
      </c>
      <c r="BI181" s="184">
        <f t="shared" si="8"/>
        <v>0</v>
      </c>
      <c r="BJ181" s="17" t="s">
        <v>82</v>
      </c>
      <c r="BK181" s="184">
        <f t="shared" si="9"/>
        <v>0</v>
      </c>
      <c r="BL181" s="17" t="s">
        <v>151</v>
      </c>
      <c r="BM181" s="183" t="s">
        <v>673</v>
      </c>
    </row>
    <row r="182" spans="1:65" s="2" customFormat="1" ht="16.5" customHeight="1">
      <c r="A182" s="34"/>
      <c r="B182" s="35"/>
      <c r="C182" s="173" t="s">
        <v>422</v>
      </c>
      <c r="D182" s="173" t="s">
        <v>146</v>
      </c>
      <c r="E182" s="174" t="s">
        <v>918</v>
      </c>
      <c r="F182" s="175" t="s">
        <v>919</v>
      </c>
      <c r="G182" s="176" t="s">
        <v>796</v>
      </c>
      <c r="H182" s="177">
        <v>2</v>
      </c>
      <c r="I182" s="178"/>
      <c r="J182" s="177">
        <f t="shared" si="0"/>
        <v>0</v>
      </c>
      <c r="K182" s="175" t="s">
        <v>273</v>
      </c>
      <c r="L182" s="39"/>
      <c r="M182" s="179" t="s">
        <v>18</v>
      </c>
      <c r="N182" s="180" t="s">
        <v>45</v>
      </c>
      <c r="O182" s="64"/>
      <c r="P182" s="181">
        <f t="shared" si="1"/>
        <v>0</v>
      </c>
      <c r="Q182" s="181">
        <v>0</v>
      </c>
      <c r="R182" s="181">
        <f t="shared" si="2"/>
        <v>0</v>
      </c>
      <c r="S182" s="181">
        <v>0</v>
      </c>
      <c r="T182" s="182">
        <f t="shared" si="3"/>
        <v>0</v>
      </c>
      <c r="U182" s="34"/>
      <c r="V182" s="34"/>
      <c r="W182" s="34"/>
      <c r="X182" s="34"/>
      <c r="Y182" s="34"/>
      <c r="Z182" s="34"/>
      <c r="AA182" s="34"/>
      <c r="AB182" s="34"/>
      <c r="AC182" s="34"/>
      <c r="AD182" s="34"/>
      <c r="AE182" s="34"/>
      <c r="AR182" s="183" t="s">
        <v>151</v>
      </c>
      <c r="AT182" s="183" t="s">
        <v>146</v>
      </c>
      <c r="AU182" s="183" t="s">
        <v>82</v>
      </c>
      <c r="AY182" s="17" t="s">
        <v>143</v>
      </c>
      <c r="BE182" s="184">
        <f t="shared" si="4"/>
        <v>0</v>
      </c>
      <c r="BF182" s="184">
        <f t="shared" si="5"/>
        <v>0</v>
      </c>
      <c r="BG182" s="184">
        <f t="shared" si="6"/>
        <v>0</v>
      </c>
      <c r="BH182" s="184">
        <f t="shared" si="7"/>
        <v>0</v>
      </c>
      <c r="BI182" s="184">
        <f t="shared" si="8"/>
        <v>0</v>
      </c>
      <c r="BJ182" s="17" t="s">
        <v>82</v>
      </c>
      <c r="BK182" s="184">
        <f t="shared" si="9"/>
        <v>0</v>
      </c>
      <c r="BL182" s="17" t="s">
        <v>151</v>
      </c>
      <c r="BM182" s="183" t="s">
        <v>684</v>
      </c>
    </row>
    <row r="183" spans="1:65" s="2" customFormat="1" ht="24.2" customHeight="1">
      <c r="A183" s="34"/>
      <c r="B183" s="35"/>
      <c r="C183" s="173" t="s">
        <v>427</v>
      </c>
      <c r="D183" s="173" t="s">
        <v>146</v>
      </c>
      <c r="E183" s="174" t="s">
        <v>920</v>
      </c>
      <c r="F183" s="175" t="s">
        <v>921</v>
      </c>
      <c r="G183" s="176" t="s">
        <v>796</v>
      </c>
      <c r="H183" s="177">
        <v>2</v>
      </c>
      <c r="I183" s="178"/>
      <c r="J183" s="177">
        <f t="shared" si="0"/>
        <v>0</v>
      </c>
      <c r="K183" s="175" t="s">
        <v>273</v>
      </c>
      <c r="L183" s="39"/>
      <c r="M183" s="179" t="s">
        <v>18</v>
      </c>
      <c r="N183" s="180" t="s">
        <v>45</v>
      </c>
      <c r="O183" s="64"/>
      <c r="P183" s="181">
        <f t="shared" si="1"/>
        <v>0</v>
      </c>
      <c r="Q183" s="181">
        <v>0</v>
      </c>
      <c r="R183" s="181">
        <f t="shared" si="2"/>
        <v>0</v>
      </c>
      <c r="S183" s="181">
        <v>0</v>
      </c>
      <c r="T183" s="182">
        <f t="shared" si="3"/>
        <v>0</v>
      </c>
      <c r="U183" s="34"/>
      <c r="V183" s="34"/>
      <c r="W183" s="34"/>
      <c r="X183" s="34"/>
      <c r="Y183" s="34"/>
      <c r="Z183" s="34"/>
      <c r="AA183" s="34"/>
      <c r="AB183" s="34"/>
      <c r="AC183" s="34"/>
      <c r="AD183" s="34"/>
      <c r="AE183" s="34"/>
      <c r="AR183" s="183" t="s">
        <v>151</v>
      </c>
      <c r="AT183" s="183" t="s">
        <v>146</v>
      </c>
      <c r="AU183" s="183" t="s">
        <v>82</v>
      </c>
      <c r="AY183" s="17" t="s">
        <v>143</v>
      </c>
      <c r="BE183" s="184">
        <f t="shared" si="4"/>
        <v>0</v>
      </c>
      <c r="BF183" s="184">
        <f t="shared" si="5"/>
        <v>0</v>
      </c>
      <c r="BG183" s="184">
        <f t="shared" si="6"/>
        <v>0</v>
      </c>
      <c r="BH183" s="184">
        <f t="shared" si="7"/>
        <v>0</v>
      </c>
      <c r="BI183" s="184">
        <f t="shared" si="8"/>
        <v>0</v>
      </c>
      <c r="BJ183" s="17" t="s">
        <v>82</v>
      </c>
      <c r="BK183" s="184">
        <f t="shared" si="9"/>
        <v>0</v>
      </c>
      <c r="BL183" s="17" t="s">
        <v>151</v>
      </c>
      <c r="BM183" s="183" t="s">
        <v>696</v>
      </c>
    </row>
    <row r="184" spans="1:65" s="2" customFormat="1" ht="16.5" customHeight="1">
      <c r="A184" s="34"/>
      <c r="B184" s="35"/>
      <c r="C184" s="173" t="s">
        <v>434</v>
      </c>
      <c r="D184" s="173" t="s">
        <v>146</v>
      </c>
      <c r="E184" s="174" t="s">
        <v>922</v>
      </c>
      <c r="F184" s="175" t="s">
        <v>923</v>
      </c>
      <c r="G184" s="176" t="s">
        <v>796</v>
      </c>
      <c r="H184" s="177">
        <v>2</v>
      </c>
      <c r="I184" s="178"/>
      <c r="J184" s="177">
        <f t="shared" si="0"/>
        <v>0</v>
      </c>
      <c r="K184" s="175" t="s">
        <v>273</v>
      </c>
      <c r="L184" s="39"/>
      <c r="M184" s="179" t="s">
        <v>18</v>
      </c>
      <c r="N184" s="180" t="s">
        <v>45</v>
      </c>
      <c r="O184" s="64"/>
      <c r="P184" s="181">
        <f t="shared" si="1"/>
        <v>0</v>
      </c>
      <c r="Q184" s="181">
        <v>0</v>
      </c>
      <c r="R184" s="181">
        <f t="shared" si="2"/>
        <v>0</v>
      </c>
      <c r="S184" s="181">
        <v>0</v>
      </c>
      <c r="T184" s="182">
        <f t="shared" si="3"/>
        <v>0</v>
      </c>
      <c r="U184" s="34"/>
      <c r="V184" s="34"/>
      <c r="W184" s="34"/>
      <c r="X184" s="34"/>
      <c r="Y184" s="34"/>
      <c r="Z184" s="34"/>
      <c r="AA184" s="34"/>
      <c r="AB184" s="34"/>
      <c r="AC184" s="34"/>
      <c r="AD184" s="34"/>
      <c r="AE184" s="34"/>
      <c r="AR184" s="183" t="s">
        <v>151</v>
      </c>
      <c r="AT184" s="183" t="s">
        <v>146</v>
      </c>
      <c r="AU184" s="183" t="s">
        <v>82</v>
      </c>
      <c r="AY184" s="17" t="s">
        <v>143</v>
      </c>
      <c r="BE184" s="184">
        <f t="shared" si="4"/>
        <v>0</v>
      </c>
      <c r="BF184" s="184">
        <f t="shared" si="5"/>
        <v>0</v>
      </c>
      <c r="BG184" s="184">
        <f t="shared" si="6"/>
        <v>0</v>
      </c>
      <c r="BH184" s="184">
        <f t="shared" si="7"/>
        <v>0</v>
      </c>
      <c r="BI184" s="184">
        <f t="shared" si="8"/>
        <v>0</v>
      </c>
      <c r="BJ184" s="17" t="s">
        <v>82</v>
      </c>
      <c r="BK184" s="184">
        <f t="shared" si="9"/>
        <v>0</v>
      </c>
      <c r="BL184" s="17" t="s">
        <v>151</v>
      </c>
      <c r="BM184" s="183" t="s">
        <v>924</v>
      </c>
    </row>
    <row r="185" spans="1:65" s="2" customFormat="1" ht="16.5" customHeight="1">
      <c r="A185" s="34"/>
      <c r="B185" s="35"/>
      <c r="C185" s="173" t="s">
        <v>440</v>
      </c>
      <c r="D185" s="173" t="s">
        <v>146</v>
      </c>
      <c r="E185" s="174" t="s">
        <v>925</v>
      </c>
      <c r="F185" s="175" t="s">
        <v>926</v>
      </c>
      <c r="G185" s="176" t="s">
        <v>796</v>
      </c>
      <c r="H185" s="177">
        <v>2</v>
      </c>
      <c r="I185" s="178"/>
      <c r="J185" s="177">
        <f t="shared" si="0"/>
        <v>0</v>
      </c>
      <c r="K185" s="175" t="s">
        <v>273</v>
      </c>
      <c r="L185" s="39"/>
      <c r="M185" s="179" t="s">
        <v>18</v>
      </c>
      <c r="N185" s="180" t="s">
        <v>45</v>
      </c>
      <c r="O185" s="64"/>
      <c r="P185" s="181">
        <f t="shared" si="1"/>
        <v>0</v>
      </c>
      <c r="Q185" s="181">
        <v>0</v>
      </c>
      <c r="R185" s="181">
        <f t="shared" si="2"/>
        <v>0</v>
      </c>
      <c r="S185" s="181">
        <v>0</v>
      </c>
      <c r="T185" s="182">
        <f t="shared" si="3"/>
        <v>0</v>
      </c>
      <c r="U185" s="34"/>
      <c r="V185" s="34"/>
      <c r="W185" s="34"/>
      <c r="X185" s="34"/>
      <c r="Y185" s="34"/>
      <c r="Z185" s="34"/>
      <c r="AA185" s="34"/>
      <c r="AB185" s="34"/>
      <c r="AC185" s="34"/>
      <c r="AD185" s="34"/>
      <c r="AE185" s="34"/>
      <c r="AR185" s="183" t="s">
        <v>151</v>
      </c>
      <c r="AT185" s="183" t="s">
        <v>146</v>
      </c>
      <c r="AU185" s="183" t="s">
        <v>82</v>
      </c>
      <c r="AY185" s="17" t="s">
        <v>143</v>
      </c>
      <c r="BE185" s="184">
        <f t="shared" si="4"/>
        <v>0</v>
      </c>
      <c r="BF185" s="184">
        <f t="shared" si="5"/>
        <v>0</v>
      </c>
      <c r="BG185" s="184">
        <f t="shared" si="6"/>
        <v>0</v>
      </c>
      <c r="BH185" s="184">
        <f t="shared" si="7"/>
        <v>0</v>
      </c>
      <c r="BI185" s="184">
        <f t="shared" si="8"/>
        <v>0</v>
      </c>
      <c r="BJ185" s="17" t="s">
        <v>82</v>
      </c>
      <c r="BK185" s="184">
        <f t="shared" si="9"/>
        <v>0</v>
      </c>
      <c r="BL185" s="17" t="s">
        <v>151</v>
      </c>
      <c r="BM185" s="183" t="s">
        <v>927</v>
      </c>
    </row>
    <row r="186" spans="1:65" s="2" customFormat="1" ht="24.2" customHeight="1">
      <c r="A186" s="34"/>
      <c r="B186" s="35"/>
      <c r="C186" s="173" t="s">
        <v>448</v>
      </c>
      <c r="D186" s="173" t="s">
        <v>146</v>
      </c>
      <c r="E186" s="174" t="s">
        <v>928</v>
      </c>
      <c r="F186" s="175" t="s">
        <v>929</v>
      </c>
      <c r="G186" s="176" t="s">
        <v>796</v>
      </c>
      <c r="H186" s="177">
        <v>2</v>
      </c>
      <c r="I186" s="178"/>
      <c r="J186" s="177">
        <f t="shared" si="0"/>
        <v>0</v>
      </c>
      <c r="K186" s="175" t="s">
        <v>273</v>
      </c>
      <c r="L186" s="39"/>
      <c r="M186" s="179" t="s">
        <v>18</v>
      </c>
      <c r="N186" s="180" t="s">
        <v>45</v>
      </c>
      <c r="O186" s="64"/>
      <c r="P186" s="181">
        <f t="shared" si="1"/>
        <v>0</v>
      </c>
      <c r="Q186" s="181">
        <v>0</v>
      </c>
      <c r="R186" s="181">
        <f t="shared" si="2"/>
        <v>0</v>
      </c>
      <c r="S186" s="181">
        <v>0</v>
      </c>
      <c r="T186" s="182">
        <f t="shared" si="3"/>
        <v>0</v>
      </c>
      <c r="U186" s="34"/>
      <c r="V186" s="34"/>
      <c r="W186" s="34"/>
      <c r="X186" s="34"/>
      <c r="Y186" s="34"/>
      <c r="Z186" s="34"/>
      <c r="AA186" s="34"/>
      <c r="AB186" s="34"/>
      <c r="AC186" s="34"/>
      <c r="AD186" s="34"/>
      <c r="AE186" s="34"/>
      <c r="AR186" s="183" t="s">
        <v>151</v>
      </c>
      <c r="AT186" s="183" t="s">
        <v>146</v>
      </c>
      <c r="AU186" s="183" t="s">
        <v>82</v>
      </c>
      <c r="AY186" s="17" t="s">
        <v>143</v>
      </c>
      <c r="BE186" s="184">
        <f t="shared" si="4"/>
        <v>0</v>
      </c>
      <c r="BF186" s="184">
        <f t="shared" si="5"/>
        <v>0</v>
      </c>
      <c r="BG186" s="184">
        <f t="shared" si="6"/>
        <v>0</v>
      </c>
      <c r="BH186" s="184">
        <f t="shared" si="7"/>
        <v>0</v>
      </c>
      <c r="BI186" s="184">
        <f t="shared" si="8"/>
        <v>0</v>
      </c>
      <c r="BJ186" s="17" t="s">
        <v>82</v>
      </c>
      <c r="BK186" s="184">
        <f t="shared" si="9"/>
        <v>0</v>
      </c>
      <c r="BL186" s="17" t="s">
        <v>151</v>
      </c>
      <c r="BM186" s="183" t="s">
        <v>930</v>
      </c>
    </row>
    <row r="187" spans="1:65" s="2" customFormat="1" ht="16.5" customHeight="1">
      <c r="A187" s="34"/>
      <c r="B187" s="35"/>
      <c r="C187" s="173" t="s">
        <v>453</v>
      </c>
      <c r="D187" s="173" t="s">
        <v>146</v>
      </c>
      <c r="E187" s="174" t="s">
        <v>931</v>
      </c>
      <c r="F187" s="175" t="s">
        <v>932</v>
      </c>
      <c r="G187" s="176" t="s">
        <v>796</v>
      </c>
      <c r="H187" s="177">
        <v>2</v>
      </c>
      <c r="I187" s="178"/>
      <c r="J187" s="177">
        <f t="shared" si="0"/>
        <v>0</v>
      </c>
      <c r="K187" s="175" t="s">
        <v>273</v>
      </c>
      <c r="L187" s="39"/>
      <c r="M187" s="179" t="s">
        <v>18</v>
      </c>
      <c r="N187" s="180" t="s">
        <v>45</v>
      </c>
      <c r="O187" s="64"/>
      <c r="P187" s="181">
        <f t="shared" si="1"/>
        <v>0</v>
      </c>
      <c r="Q187" s="181">
        <v>0</v>
      </c>
      <c r="R187" s="181">
        <f t="shared" si="2"/>
        <v>0</v>
      </c>
      <c r="S187" s="181">
        <v>0</v>
      </c>
      <c r="T187" s="182">
        <f t="shared" si="3"/>
        <v>0</v>
      </c>
      <c r="U187" s="34"/>
      <c r="V187" s="34"/>
      <c r="W187" s="34"/>
      <c r="X187" s="34"/>
      <c r="Y187" s="34"/>
      <c r="Z187" s="34"/>
      <c r="AA187" s="34"/>
      <c r="AB187" s="34"/>
      <c r="AC187" s="34"/>
      <c r="AD187" s="34"/>
      <c r="AE187" s="34"/>
      <c r="AR187" s="183" t="s">
        <v>151</v>
      </c>
      <c r="AT187" s="183" t="s">
        <v>146</v>
      </c>
      <c r="AU187" s="183" t="s">
        <v>82</v>
      </c>
      <c r="AY187" s="17" t="s">
        <v>143</v>
      </c>
      <c r="BE187" s="184">
        <f t="shared" si="4"/>
        <v>0</v>
      </c>
      <c r="BF187" s="184">
        <f t="shared" si="5"/>
        <v>0</v>
      </c>
      <c r="BG187" s="184">
        <f t="shared" si="6"/>
        <v>0</v>
      </c>
      <c r="BH187" s="184">
        <f t="shared" si="7"/>
        <v>0</v>
      </c>
      <c r="BI187" s="184">
        <f t="shared" si="8"/>
        <v>0</v>
      </c>
      <c r="BJ187" s="17" t="s">
        <v>82</v>
      </c>
      <c r="BK187" s="184">
        <f t="shared" si="9"/>
        <v>0</v>
      </c>
      <c r="BL187" s="17" t="s">
        <v>151</v>
      </c>
      <c r="BM187" s="183" t="s">
        <v>933</v>
      </c>
    </row>
    <row r="188" spans="1:65" s="2" customFormat="1" ht="24.2" customHeight="1">
      <c r="A188" s="34"/>
      <c r="B188" s="35"/>
      <c r="C188" s="173" t="s">
        <v>458</v>
      </c>
      <c r="D188" s="173" t="s">
        <v>146</v>
      </c>
      <c r="E188" s="174" t="s">
        <v>934</v>
      </c>
      <c r="F188" s="175" t="s">
        <v>935</v>
      </c>
      <c r="G188" s="176" t="s">
        <v>796</v>
      </c>
      <c r="H188" s="177">
        <v>2</v>
      </c>
      <c r="I188" s="178"/>
      <c r="J188" s="177">
        <f t="shared" si="0"/>
        <v>0</v>
      </c>
      <c r="K188" s="175" t="s">
        <v>273</v>
      </c>
      <c r="L188" s="39"/>
      <c r="M188" s="179" t="s">
        <v>18</v>
      </c>
      <c r="N188" s="180" t="s">
        <v>45</v>
      </c>
      <c r="O188" s="64"/>
      <c r="P188" s="181">
        <f t="shared" si="1"/>
        <v>0</v>
      </c>
      <c r="Q188" s="181">
        <v>0</v>
      </c>
      <c r="R188" s="181">
        <f t="shared" si="2"/>
        <v>0</v>
      </c>
      <c r="S188" s="181">
        <v>0</v>
      </c>
      <c r="T188" s="182">
        <f t="shared" si="3"/>
        <v>0</v>
      </c>
      <c r="U188" s="34"/>
      <c r="V188" s="34"/>
      <c r="W188" s="34"/>
      <c r="X188" s="34"/>
      <c r="Y188" s="34"/>
      <c r="Z188" s="34"/>
      <c r="AA188" s="34"/>
      <c r="AB188" s="34"/>
      <c r="AC188" s="34"/>
      <c r="AD188" s="34"/>
      <c r="AE188" s="34"/>
      <c r="AR188" s="183" t="s">
        <v>151</v>
      </c>
      <c r="AT188" s="183" t="s">
        <v>146</v>
      </c>
      <c r="AU188" s="183" t="s">
        <v>82</v>
      </c>
      <c r="AY188" s="17" t="s">
        <v>143</v>
      </c>
      <c r="BE188" s="184">
        <f t="shared" si="4"/>
        <v>0</v>
      </c>
      <c r="BF188" s="184">
        <f t="shared" si="5"/>
        <v>0</v>
      </c>
      <c r="BG188" s="184">
        <f t="shared" si="6"/>
        <v>0</v>
      </c>
      <c r="BH188" s="184">
        <f t="shared" si="7"/>
        <v>0</v>
      </c>
      <c r="BI188" s="184">
        <f t="shared" si="8"/>
        <v>0</v>
      </c>
      <c r="BJ188" s="17" t="s">
        <v>82</v>
      </c>
      <c r="BK188" s="184">
        <f t="shared" si="9"/>
        <v>0</v>
      </c>
      <c r="BL188" s="17" t="s">
        <v>151</v>
      </c>
      <c r="BM188" s="183" t="s">
        <v>936</v>
      </c>
    </row>
    <row r="189" spans="1:65" s="2" customFormat="1" ht="16.5" customHeight="1">
      <c r="A189" s="34"/>
      <c r="B189" s="35"/>
      <c r="C189" s="173" t="s">
        <v>463</v>
      </c>
      <c r="D189" s="173" t="s">
        <v>146</v>
      </c>
      <c r="E189" s="174" t="s">
        <v>937</v>
      </c>
      <c r="F189" s="175" t="s">
        <v>938</v>
      </c>
      <c r="G189" s="176" t="s">
        <v>796</v>
      </c>
      <c r="H189" s="177">
        <v>2</v>
      </c>
      <c r="I189" s="178"/>
      <c r="J189" s="177">
        <f t="shared" si="0"/>
        <v>0</v>
      </c>
      <c r="K189" s="175" t="s">
        <v>273</v>
      </c>
      <c r="L189" s="39"/>
      <c r="M189" s="179" t="s">
        <v>18</v>
      </c>
      <c r="N189" s="180" t="s">
        <v>45</v>
      </c>
      <c r="O189" s="64"/>
      <c r="P189" s="181">
        <f t="shared" si="1"/>
        <v>0</v>
      </c>
      <c r="Q189" s="181">
        <v>0</v>
      </c>
      <c r="R189" s="181">
        <f t="shared" si="2"/>
        <v>0</v>
      </c>
      <c r="S189" s="181">
        <v>0</v>
      </c>
      <c r="T189" s="182">
        <f t="shared" si="3"/>
        <v>0</v>
      </c>
      <c r="U189" s="34"/>
      <c r="V189" s="34"/>
      <c r="W189" s="34"/>
      <c r="X189" s="34"/>
      <c r="Y189" s="34"/>
      <c r="Z189" s="34"/>
      <c r="AA189" s="34"/>
      <c r="AB189" s="34"/>
      <c r="AC189" s="34"/>
      <c r="AD189" s="34"/>
      <c r="AE189" s="34"/>
      <c r="AR189" s="183" t="s">
        <v>151</v>
      </c>
      <c r="AT189" s="183" t="s">
        <v>146</v>
      </c>
      <c r="AU189" s="183" t="s">
        <v>82</v>
      </c>
      <c r="AY189" s="17" t="s">
        <v>143</v>
      </c>
      <c r="BE189" s="184">
        <f t="shared" si="4"/>
        <v>0</v>
      </c>
      <c r="BF189" s="184">
        <f t="shared" si="5"/>
        <v>0</v>
      </c>
      <c r="BG189" s="184">
        <f t="shared" si="6"/>
        <v>0</v>
      </c>
      <c r="BH189" s="184">
        <f t="shared" si="7"/>
        <v>0</v>
      </c>
      <c r="BI189" s="184">
        <f t="shared" si="8"/>
        <v>0</v>
      </c>
      <c r="BJ189" s="17" t="s">
        <v>82</v>
      </c>
      <c r="BK189" s="184">
        <f t="shared" si="9"/>
        <v>0</v>
      </c>
      <c r="BL189" s="17" t="s">
        <v>151</v>
      </c>
      <c r="BM189" s="183" t="s">
        <v>939</v>
      </c>
    </row>
    <row r="190" spans="1:65" s="2" customFormat="1" ht="19.5">
      <c r="A190" s="34"/>
      <c r="B190" s="35"/>
      <c r="C190" s="36"/>
      <c r="D190" s="201" t="s">
        <v>529</v>
      </c>
      <c r="E190" s="36"/>
      <c r="F190" s="233" t="s">
        <v>940</v>
      </c>
      <c r="G190" s="36"/>
      <c r="H190" s="36"/>
      <c r="I190" s="187"/>
      <c r="J190" s="36"/>
      <c r="K190" s="36"/>
      <c r="L190" s="39"/>
      <c r="M190" s="188"/>
      <c r="N190" s="189"/>
      <c r="O190" s="64"/>
      <c r="P190" s="64"/>
      <c r="Q190" s="64"/>
      <c r="R190" s="64"/>
      <c r="S190" s="64"/>
      <c r="T190" s="65"/>
      <c r="U190" s="34"/>
      <c r="V190" s="34"/>
      <c r="W190" s="34"/>
      <c r="X190" s="34"/>
      <c r="Y190" s="34"/>
      <c r="Z190" s="34"/>
      <c r="AA190" s="34"/>
      <c r="AB190" s="34"/>
      <c r="AC190" s="34"/>
      <c r="AD190" s="34"/>
      <c r="AE190" s="34"/>
      <c r="AT190" s="17" t="s">
        <v>529</v>
      </c>
      <c r="AU190" s="17" t="s">
        <v>82</v>
      </c>
    </row>
    <row r="191" spans="1:65" s="2" customFormat="1" ht="16.5" customHeight="1">
      <c r="A191" s="34"/>
      <c r="B191" s="35"/>
      <c r="C191" s="173" t="s">
        <v>468</v>
      </c>
      <c r="D191" s="173" t="s">
        <v>146</v>
      </c>
      <c r="E191" s="174" t="s">
        <v>941</v>
      </c>
      <c r="F191" s="175" t="s">
        <v>942</v>
      </c>
      <c r="G191" s="176" t="s">
        <v>796</v>
      </c>
      <c r="H191" s="177">
        <v>2</v>
      </c>
      <c r="I191" s="178"/>
      <c r="J191" s="177">
        <f>ROUND((ROUND(I191,2))*(ROUND(H191,2)),2)</f>
        <v>0</v>
      </c>
      <c r="K191" s="175" t="s">
        <v>273</v>
      </c>
      <c r="L191" s="39"/>
      <c r="M191" s="179" t="s">
        <v>18</v>
      </c>
      <c r="N191" s="180" t="s">
        <v>45</v>
      </c>
      <c r="O191" s="64"/>
      <c r="P191" s="181">
        <f>O191*H191</f>
        <v>0</v>
      </c>
      <c r="Q191" s="181">
        <v>0</v>
      </c>
      <c r="R191" s="181">
        <f>Q191*H191</f>
        <v>0</v>
      </c>
      <c r="S191" s="181">
        <v>0</v>
      </c>
      <c r="T191" s="182">
        <f>S191*H191</f>
        <v>0</v>
      </c>
      <c r="U191" s="34"/>
      <c r="V191" s="34"/>
      <c r="W191" s="34"/>
      <c r="X191" s="34"/>
      <c r="Y191" s="34"/>
      <c r="Z191" s="34"/>
      <c r="AA191" s="34"/>
      <c r="AB191" s="34"/>
      <c r="AC191" s="34"/>
      <c r="AD191" s="34"/>
      <c r="AE191" s="34"/>
      <c r="AR191" s="183" t="s">
        <v>151</v>
      </c>
      <c r="AT191" s="183" t="s">
        <v>146</v>
      </c>
      <c r="AU191" s="183" t="s">
        <v>82</v>
      </c>
      <c r="AY191" s="17" t="s">
        <v>143</v>
      </c>
      <c r="BE191" s="184">
        <f>IF(N191="základní",J191,0)</f>
        <v>0</v>
      </c>
      <c r="BF191" s="184">
        <f>IF(N191="snížená",J191,0)</f>
        <v>0</v>
      </c>
      <c r="BG191" s="184">
        <f>IF(N191="zákl. přenesená",J191,0)</f>
        <v>0</v>
      </c>
      <c r="BH191" s="184">
        <f>IF(N191="sníž. přenesená",J191,0)</f>
        <v>0</v>
      </c>
      <c r="BI191" s="184">
        <f>IF(N191="nulová",J191,0)</f>
        <v>0</v>
      </c>
      <c r="BJ191" s="17" t="s">
        <v>82</v>
      </c>
      <c r="BK191" s="184">
        <f>ROUND((ROUND(I191,2))*(ROUND(H191,2)),2)</f>
        <v>0</v>
      </c>
      <c r="BL191" s="17" t="s">
        <v>151</v>
      </c>
      <c r="BM191" s="183" t="s">
        <v>943</v>
      </c>
    </row>
    <row r="192" spans="1:65" s="2" customFormat="1" ht="16.5" customHeight="1">
      <c r="A192" s="34"/>
      <c r="B192" s="35"/>
      <c r="C192" s="173" t="s">
        <v>473</v>
      </c>
      <c r="D192" s="173" t="s">
        <v>146</v>
      </c>
      <c r="E192" s="174" t="s">
        <v>944</v>
      </c>
      <c r="F192" s="175" t="s">
        <v>945</v>
      </c>
      <c r="G192" s="176" t="s">
        <v>796</v>
      </c>
      <c r="H192" s="177">
        <v>2</v>
      </c>
      <c r="I192" s="178"/>
      <c r="J192" s="177">
        <f>ROUND((ROUND(I192,2))*(ROUND(H192,2)),2)</f>
        <v>0</v>
      </c>
      <c r="K192" s="175" t="s">
        <v>273</v>
      </c>
      <c r="L192" s="39"/>
      <c r="M192" s="179" t="s">
        <v>18</v>
      </c>
      <c r="N192" s="180" t="s">
        <v>45</v>
      </c>
      <c r="O192" s="64"/>
      <c r="P192" s="181">
        <f>O192*H192</f>
        <v>0</v>
      </c>
      <c r="Q192" s="181">
        <v>0</v>
      </c>
      <c r="R192" s="181">
        <f>Q192*H192</f>
        <v>0</v>
      </c>
      <c r="S192" s="181">
        <v>0</v>
      </c>
      <c r="T192" s="182">
        <f>S192*H192</f>
        <v>0</v>
      </c>
      <c r="U192" s="34"/>
      <c r="V192" s="34"/>
      <c r="W192" s="34"/>
      <c r="X192" s="34"/>
      <c r="Y192" s="34"/>
      <c r="Z192" s="34"/>
      <c r="AA192" s="34"/>
      <c r="AB192" s="34"/>
      <c r="AC192" s="34"/>
      <c r="AD192" s="34"/>
      <c r="AE192" s="34"/>
      <c r="AR192" s="183" t="s">
        <v>151</v>
      </c>
      <c r="AT192" s="183" t="s">
        <v>146</v>
      </c>
      <c r="AU192" s="183" t="s">
        <v>82</v>
      </c>
      <c r="AY192" s="17" t="s">
        <v>143</v>
      </c>
      <c r="BE192" s="184">
        <f>IF(N192="základní",J192,0)</f>
        <v>0</v>
      </c>
      <c r="BF192" s="184">
        <f>IF(N192="snížená",J192,0)</f>
        <v>0</v>
      </c>
      <c r="BG192" s="184">
        <f>IF(N192="zákl. přenesená",J192,0)</f>
        <v>0</v>
      </c>
      <c r="BH192" s="184">
        <f>IF(N192="sníž. přenesená",J192,0)</f>
        <v>0</v>
      </c>
      <c r="BI192" s="184">
        <f>IF(N192="nulová",J192,0)</f>
        <v>0</v>
      </c>
      <c r="BJ192" s="17" t="s">
        <v>82</v>
      </c>
      <c r="BK192" s="184">
        <f>ROUND((ROUND(I192,2))*(ROUND(H192,2)),2)</f>
        <v>0</v>
      </c>
      <c r="BL192" s="17" t="s">
        <v>151</v>
      </c>
      <c r="BM192" s="183" t="s">
        <v>946</v>
      </c>
    </row>
    <row r="193" spans="1:65" s="12" customFormat="1" ht="25.9" customHeight="1">
      <c r="B193" s="157"/>
      <c r="C193" s="158"/>
      <c r="D193" s="159" t="s">
        <v>73</v>
      </c>
      <c r="E193" s="160" t="s">
        <v>766</v>
      </c>
      <c r="F193" s="160" t="s">
        <v>767</v>
      </c>
      <c r="G193" s="158"/>
      <c r="H193" s="158"/>
      <c r="I193" s="161"/>
      <c r="J193" s="162">
        <f>BK193</f>
        <v>0</v>
      </c>
      <c r="K193" s="158"/>
      <c r="L193" s="163"/>
      <c r="M193" s="164"/>
      <c r="N193" s="165"/>
      <c r="O193" s="165"/>
      <c r="P193" s="166">
        <f>SUM(P194:P195)</f>
        <v>0</v>
      </c>
      <c r="Q193" s="165"/>
      <c r="R193" s="166">
        <f>SUM(R194:R195)</f>
        <v>0</v>
      </c>
      <c r="S193" s="165"/>
      <c r="T193" s="167">
        <f>SUM(T194:T195)</f>
        <v>0</v>
      </c>
      <c r="AR193" s="168" t="s">
        <v>151</v>
      </c>
      <c r="AT193" s="169" t="s">
        <v>73</v>
      </c>
      <c r="AU193" s="169" t="s">
        <v>74</v>
      </c>
      <c r="AY193" s="168" t="s">
        <v>143</v>
      </c>
      <c r="BK193" s="170">
        <f>SUM(BK194:BK195)</f>
        <v>0</v>
      </c>
    </row>
    <row r="194" spans="1:65" s="2" customFormat="1" ht="37.9" customHeight="1">
      <c r="A194" s="34"/>
      <c r="B194" s="35"/>
      <c r="C194" s="173" t="s">
        <v>479</v>
      </c>
      <c r="D194" s="173" t="s">
        <v>146</v>
      </c>
      <c r="E194" s="174" t="s">
        <v>768</v>
      </c>
      <c r="F194" s="175" t="s">
        <v>769</v>
      </c>
      <c r="G194" s="176" t="s">
        <v>770</v>
      </c>
      <c r="H194" s="177">
        <v>24</v>
      </c>
      <c r="I194" s="178"/>
      <c r="J194" s="177">
        <f>ROUND((ROUND(I194,2))*(ROUND(H194,2)),2)</f>
        <v>0</v>
      </c>
      <c r="K194" s="175" t="s">
        <v>150</v>
      </c>
      <c r="L194" s="39"/>
      <c r="M194" s="179" t="s">
        <v>18</v>
      </c>
      <c r="N194" s="180" t="s">
        <v>45</v>
      </c>
      <c r="O194" s="64"/>
      <c r="P194" s="181">
        <f>O194*H194</f>
        <v>0</v>
      </c>
      <c r="Q194" s="181">
        <v>0</v>
      </c>
      <c r="R194" s="181">
        <f>Q194*H194</f>
        <v>0</v>
      </c>
      <c r="S194" s="181">
        <v>0</v>
      </c>
      <c r="T194" s="182">
        <f>S194*H194</f>
        <v>0</v>
      </c>
      <c r="U194" s="34"/>
      <c r="V194" s="34"/>
      <c r="W194" s="34"/>
      <c r="X194" s="34"/>
      <c r="Y194" s="34"/>
      <c r="Z194" s="34"/>
      <c r="AA194" s="34"/>
      <c r="AB194" s="34"/>
      <c r="AC194" s="34"/>
      <c r="AD194" s="34"/>
      <c r="AE194" s="34"/>
      <c r="AR194" s="183" t="s">
        <v>947</v>
      </c>
      <c r="AT194" s="183" t="s">
        <v>146</v>
      </c>
      <c r="AU194" s="183" t="s">
        <v>82</v>
      </c>
      <c r="AY194" s="17" t="s">
        <v>143</v>
      </c>
      <c r="BE194" s="184">
        <f>IF(N194="základní",J194,0)</f>
        <v>0</v>
      </c>
      <c r="BF194" s="184">
        <f>IF(N194="snížená",J194,0)</f>
        <v>0</v>
      </c>
      <c r="BG194" s="184">
        <f>IF(N194="zákl. přenesená",J194,0)</f>
        <v>0</v>
      </c>
      <c r="BH194" s="184">
        <f>IF(N194="sníž. přenesená",J194,0)</f>
        <v>0</v>
      </c>
      <c r="BI194" s="184">
        <f>IF(N194="nulová",J194,0)</f>
        <v>0</v>
      </c>
      <c r="BJ194" s="17" t="s">
        <v>82</v>
      </c>
      <c r="BK194" s="184">
        <f>ROUND((ROUND(I194,2))*(ROUND(H194,2)),2)</f>
        <v>0</v>
      </c>
      <c r="BL194" s="17" t="s">
        <v>947</v>
      </c>
      <c r="BM194" s="183" t="s">
        <v>948</v>
      </c>
    </row>
    <row r="195" spans="1:65" s="2" customFormat="1">
      <c r="A195" s="34"/>
      <c r="B195" s="35"/>
      <c r="C195" s="36"/>
      <c r="D195" s="185" t="s">
        <v>153</v>
      </c>
      <c r="E195" s="36"/>
      <c r="F195" s="186" t="s">
        <v>773</v>
      </c>
      <c r="G195" s="36"/>
      <c r="H195" s="36"/>
      <c r="I195" s="187"/>
      <c r="J195" s="36"/>
      <c r="K195" s="36"/>
      <c r="L195" s="39"/>
      <c r="M195" s="234"/>
      <c r="N195" s="235"/>
      <c r="O195" s="236"/>
      <c r="P195" s="236"/>
      <c r="Q195" s="236"/>
      <c r="R195" s="236"/>
      <c r="S195" s="236"/>
      <c r="T195" s="237"/>
      <c r="U195" s="34"/>
      <c r="V195" s="34"/>
      <c r="W195" s="34"/>
      <c r="X195" s="34"/>
      <c r="Y195" s="34"/>
      <c r="Z195" s="34"/>
      <c r="AA195" s="34"/>
      <c r="AB195" s="34"/>
      <c r="AC195" s="34"/>
      <c r="AD195" s="34"/>
      <c r="AE195" s="34"/>
      <c r="AT195" s="17" t="s">
        <v>153</v>
      </c>
      <c r="AU195" s="17" t="s">
        <v>82</v>
      </c>
    </row>
    <row r="196" spans="1:65" s="2" customFormat="1" ht="6.95" customHeight="1">
      <c r="A196" s="34"/>
      <c r="B196" s="47"/>
      <c r="C196" s="48"/>
      <c r="D196" s="48"/>
      <c r="E196" s="48"/>
      <c r="F196" s="48"/>
      <c r="G196" s="48"/>
      <c r="H196" s="48"/>
      <c r="I196" s="48"/>
      <c r="J196" s="48"/>
      <c r="K196" s="48"/>
      <c r="L196" s="39"/>
      <c r="M196" s="34"/>
      <c r="O196" s="34"/>
      <c r="P196" s="34"/>
      <c r="Q196" s="34"/>
      <c r="R196" s="34"/>
      <c r="S196" s="34"/>
      <c r="T196" s="34"/>
      <c r="U196" s="34"/>
      <c r="V196" s="34"/>
      <c r="W196" s="34"/>
      <c r="X196" s="34"/>
      <c r="Y196" s="34"/>
      <c r="Z196" s="34"/>
      <c r="AA196" s="34"/>
      <c r="AB196" s="34"/>
      <c r="AC196" s="34"/>
      <c r="AD196" s="34"/>
      <c r="AE196" s="34"/>
    </row>
  </sheetData>
  <sheetProtection algorithmName="SHA-512" hashValue="Wap3LhfTRsALLsbVaMDI4U6+/mksNN/7cXsVshRJ8Xb1/5GAoth8Y8qviIgHKbg+NokW0+QdhIPv5BOSAkojlg==" saltValue="CuBA5/CWzlGx0FpSND78QQ==" spinCount="100000" sheet="1" objects="1" scenarios="1"/>
  <autoFilter ref="C89:K195" xr:uid="{00000000-0009-0000-0000-000003000000}"/>
  <mergeCells count="9">
    <mergeCell ref="E50:H50"/>
    <mergeCell ref="E80:H80"/>
    <mergeCell ref="E82:H82"/>
    <mergeCell ref="L2:V2"/>
    <mergeCell ref="E7:H7"/>
    <mergeCell ref="E9:H9"/>
    <mergeCell ref="E18:H18"/>
    <mergeCell ref="E27:H27"/>
    <mergeCell ref="E48:H48"/>
  </mergeCells>
  <hyperlinks>
    <hyperlink ref="F195" r:id="rId1" xr:uid="{00000000-0004-0000-03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2:BM120"/>
  <sheetViews>
    <sheetView showGridLines="0" tabSelected="1" topLeftCell="A89" workbookViewId="0">
      <selection activeCell="I93" sqref="I93"/>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93</v>
      </c>
    </row>
    <row r="3" spans="1:46" s="1" customFormat="1" ht="6.95" customHeight="1">
      <c r="B3" s="101"/>
      <c r="C3" s="102"/>
      <c r="D3" s="102"/>
      <c r="E3" s="102"/>
      <c r="F3" s="102"/>
      <c r="G3" s="102"/>
      <c r="H3" s="102"/>
      <c r="I3" s="102"/>
      <c r="J3" s="102"/>
      <c r="K3" s="102"/>
      <c r="L3" s="20"/>
      <c r="AT3" s="17" t="s">
        <v>84</v>
      </c>
    </row>
    <row r="4" spans="1:46" s="1" customFormat="1" ht="24.95" customHeight="1">
      <c r="B4" s="20"/>
      <c r="D4" s="103" t="s">
        <v>100</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DP12 = E2P1 + E2P3</v>
      </c>
      <c r="F7" s="282"/>
      <c r="G7" s="282"/>
      <c r="H7" s="282"/>
      <c r="L7" s="20"/>
    </row>
    <row r="8" spans="1:46" s="2" customFormat="1" ht="12" customHeight="1">
      <c r="A8" s="34"/>
      <c r="B8" s="39"/>
      <c r="C8" s="34"/>
      <c r="D8" s="105" t="s">
        <v>101</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949</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20</v>
      </c>
      <c r="E12" s="34"/>
      <c r="F12" s="107" t="s">
        <v>21</v>
      </c>
      <c r="G12" s="34"/>
      <c r="H12" s="34"/>
      <c r="I12" s="105" t="s">
        <v>22</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24</v>
      </c>
      <c r="E14" s="34"/>
      <c r="F14" s="34"/>
      <c r="G14" s="34"/>
      <c r="H14" s="34"/>
      <c r="I14" s="105" t="s">
        <v>25</v>
      </c>
      <c r="J14" s="107" t="s">
        <v>26</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27</v>
      </c>
      <c r="F15" s="34"/>
      <c r="G15" s="34"/>
      <c r="H15" s="34"/>
      <c r="I15" s="105" t="s">
        <v>28</v>
      </c>
      <c r="J15" s="107" t="s">
        <v>29</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30</v>
      </c>
      <c r="E17" s="34"/>
      <c r="F17" s="34"/>
      <c r="G17" s="34"/>
      <c r="H17" s="34"/>
      <c r="I17" s="105" t="s">
        <v>25</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28</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32</v>
      </c>
      <c r="E20" s="34"/>
      <c r="F20" s="34"/>
      <c r="G20" s="34"/>
      <c r="H20" s="34"/>
      <c r="I20" s="105" t="s">
        <v>25</v>
      </c>
      <c r="J20" s="107" t="s">
        <v>33</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34</v>
      </c>
      <c r="F21" s="34"/>
      <c r="G21" s="34"/>
      <c r="H21" s="34"/>
      <c r="I21" s="105" t="s">
        <v>28</v>
      </c>
      <c r="J21" s="107" t="s">
        <v>35</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37</v>
      </c>
      <c r="E23" s="34"/>
      <c r="F23" s="34"/>
      <c r="G23" s="34"/>
      <c r="H23" s="34"/>
      <c r="I23" s="105" t="s">
        <v>25</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950</v>
      </c>
      <c r="F24" s="34"/>
      <c r="G24" s="34"/>
      <c r="H24" s="34"/>
      <c r="I24" s="105" t="s">
        <v>28</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104</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40</v>
      </c>
      <c r="E30" s="34"/>
      <c r="F30" s="34"/>
      <c r="G30" s="34"/>
      <c r="H30" s="34"/>
      <c r="I30" s="34"/>
      <c r="J30" s="114">
        <f>ROUND(J86, 2)</f>
        <v>261660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44</v>
      </c>
      <c r="E33" s="105" t="s">
        <v>45</v>
      </c>
      <c r="F33" s="117">
        <f>ROUND((SUM(BE86:BE119)),  2)</f>
        <v>261660</v>
      </c>
      <c r="G33" s="34"/>
      <c r="H33" s="34"/>
      <c r="I33" s="118">
        <v>0.21</v>
      </c>
      <c r="J33" s="117">
        <f>ROUND(((SUM(BE86:BE119))*I33),  2)</f>
        <v>54948.6</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46</v>
      </c>
      <c r="F34" s="117">
        <f>ROUND((SUM(BF86:BF119)),  2)</f>
        <v>0</v>
      </c>
      <c r="G34" s="34"/>
      <c r="H34" s="34"/>
      <c r="I34" s="118">
        <v>0.15</v>
      </c>
      <c r="J34" s="117">
        <f>ROUND(((SUM(BF86:BF119))*I34),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ROUND((SUM(BG86:BG119)),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ROUND((SUM(BH86:BH119)),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ROUND((SUM(BI86:BI119)),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50</v>
      </c>
      <c r="E39" s="121"/>
      <c r="F39" s="121"/>
      <c r="G39" s="122" t="s">
        <v>51</v>
      </c>
      <c r="H39" s="123" t="s">
        <v>52</v>
      </c>
      <c r="I39" s="121"/>
      <c r="J39" s="124">
        <f>SUM(J30:J37)</f>
        <v>316608.59999999998</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105</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DP12 = E2P1 + E2P3</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101</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D1.4.4 - Elektroinstalace - DP12</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20</v>
      </c>
      <c r="D52" s="36"/>
      <c r="E52" s="36"/>
      <c r="F52" s="27" t="str">
        <f>F12</f>
        <v>Česká národní banka, Na příkopě 864/28, 110 00 Pra</v>
      </c>
      <c r="G52" s="36"/>
      <c r="H52" s="36"/>
      <c r="I52" s="29" t="s">
        <v>22</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24</v>
      </c>
      <c r="D54" s="36"/>
      <c r="E54" s="36"/>
      <c r="F54" s="27" t="str">
        <f>E15</f>
        <v>ČESKÁ NÁRODNÍ BANKA</v>
      </c>
      <c r="G54" s="36"/>
      <c r="H54" s="36"/>
      <c r="I54" s="29" t="s">
        <v>32</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30</v>
      </c>
      <c r="D55" s="36"/>
      <c r="E55" s="36"/>
      <c r="F55" s="27" t="str">
        <f>IF(E18="","",E18)</f>
        <v>Vyplň údaj</v>
      </c>
      <c r="G55" s="36"/>
      <c r="H55" s="36"/>
      <c r="I55" s="29" t="s">
        <v>37</v>
      </c>
      <c r="J55" s="32" t="str">
        <f>E24</f>
        <v>Ing. Tomáš Dolejší,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106</v>
      </c>
      <c r="D57" s="131"/>
      <c r="E57" s="131"/>
      <c r="F57" s="131"/>
      <c r="G57" s="131"/>
      <c r="H57" s="131"/>
      <c r="I57" s="131"/>
      <c r="J57" s="132" t="s">
        <v>107</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72</v>
      </c>
      <c r="D59" s="36"/>
      <c r="E59" s="36"/>
      <c r="F59" s="36"/>
      <c r="G59" s="36"/>
      <c r="H59" s="36"/>
      <c r="I59" s="36"/>
      <c r="J59" s="77">
        <f>J86</f>
        <v>261660</v>
      </c>
      <c r="K59" s="36"/>
      <c r="L59" s="106"/>
      <c r="S59" s="34"/>
      <c r="T59" s="34"/>
      <c r="U59" s="34"/>
      <c r="V59" s="34"/>
      <c r="W59" s="34"/>
      <c r="X59" s="34"/>
      <c r="Y59" s="34"/>
      <c r="Z59" s="34"/>
      <c r="AA59" s="34"/>
      <c r="AB59" s="34"/>
      <c r="AC59" s="34"/>
      <c r="AD59" s="34"/>
      <c r="AE59" s="34"/>
      <c r="AU59" s="17" t="s">
        <v>108</v>
      </c>
    </row>
    <row r="60" spans="1:47" s="9" customFormat="1" ht="24.95" customHeight="1">
      <c r="B60" s="134"/>
      <c r="C60" s="135"/>
      <c r="D60" s="136" t="s">
        <v>951</v>
      </c>
      <c r="E60" s="137"/>
      <c r="F60" s="137"/>
      <c r="G60" s="137"/>
      <c r="H60" s="137"/>
      <c r="I60" s="137"/>
      <c r="J60" s="138">
        <f>J87</f>
        <v>0</v>
      </c>
      <c r="K60" s="135"/>
      <c r="L60" s="139"/>
    </row>
    <row r="61" spans="1:47" s="9" customFormat="1" ht="24.95" customHeight="1">
      <c r="B61" s="134"/>
      <c r="C61" s="135"/>
      <c r="D61" s="136" t="s">
        <v>952</v>
      </c>
      <c r="E61" s="137"/>
      <c r="F61" s="137"/>
      <c r="G61" s="137"/>
      <c r="H61" s="137"/>
      <c r="I61" s="137"/>
      <c r="J61" s="138">
        <f>J90</f>
        <v>234240</v>
      </c>
      <c r="K61" s="135"/>
      <c r="L61" s="139"/>
    </row>
    <row r="62" spans="1:47" s="9" customFormat="1" ht="24.95" customHeight="1">
      <c r="B62" s="134"/>
      <c r="C62" s="135"/>
      <c r="D62" s="136" t="s">
        <v>953</v>
      </c>
      <c r="E62" s="137"/>
      <c r="F62" s="137"/>
      <c r="G62" s="137"/>
      <c r="H62" s="137"/>
      <c r="I62" s="137"/>
      <c r="J62" s="138">
        <f>J97</f>
        <v>0</v>
      </c>
      <c r="K62" s="135"/>
      <c r="L62" s="139"/>
    </row>
    <row r="63" spans="1:47" s="9" customFormat="1" ht="24.95" customHeight="1">
      <c r="B63" s="134"/>
      <c r="C63" s="135"/>
      <c r="D63" s="136" t="s">
        <v>954</v>
      </c>
      <c r="E63" s="137"/>
      <c r="F63" s="137"/>
      <c r="G63" s="137"/>
      <c r="H63" s="137"/>
      <c r="I63" s="137"/>
      <c r="J63" s="138">
        <f>J102</f>
        <v>27420</v>
      </c>
      <c r="K63" s="135"/>
      <c r="L63" s="139"/>
    </row>
    <row r="64" spans="1:47" s="9" customFormat="1" ht="24.95" customHeight="1">
      <c r="B64" s="134"/>
      <c r="C64" s="135"/>
      <c r="D64" s="136" t="s">
        <v>706</v>
      </c>
      <c r="E64" s="137"/>
      <c r="F64" s="137"/>
      <c r="G64" s="137"/>
      <c r="H64" s="137"/>
      <c r="I64" s="137"/>
      <c r="J64" s="138">
        <f>J112</f>
        <v>0</v>
      </c>
      <c r="K64" s="135"/>
      <c r="L64" s="139"/>
    </row>
    <row r="65" spans="1:31" s="9" customFormat="1" ht="24.95" customHeight="1">
      <c r="B65" s="134"/>
      <c r="C65" s="135"/>
      <c r="D65" s="136" t="s">
        <v>122</v>
      </c>
      <c r="E65" s="137"/>
      <c r="F65" s="137"/>
      <c r="G65" s="137"/>
      <c r="H65" s="137"/>
      <c r="I65" s="137"/>
      <c r="J65" s="138">
        <f>J115</f>
        <v>0</v>
      </c>
      <c r="K65" s="135"/>
      <c r="L65" s="139"/>
    </row>
    <row r="66" spans="1:31" s="10" customFormat="1" ht="19.899999999999999" customHeight="1">
      <c r="B66" s="140"/>
      <c r="C66" s="141"/>
      <c r="D66" s="142" t="s">
        <v>127</v>
      </c>
      <c r="E66" s="143"/>
      <c r="F66" s="143"/>
      <c r="G66" s="143"/>
      <c r="H66" s="143"/>
      <c r="I66" s="143"/>
      <c r="J66" s="144">
        <f>J116</f>
        <v>0</v>
      </c>
      <c r="K66" s="141"/>
      <c r="L66" s="145"/>
    </row>
    <row r="67" spans="1:31" s="2" customFormat="1" ht="21.75" customHeight="1">
      <c r="A67" s="34"/>
      <c r="B67" s="35"/>
      <c r="C67" s="36"/>
      <c r="D67" s="36"/>
      <c r="E67" s="36"/>
      <c r="F67" s="36"/>
      <c r="G67" s="36"/>
      <c r="H67" s="36"/>
      <c r="I67" s="36"/>
      <c r="J67" s="36"/>
      <c r="K67" s="36"/>
      <c r="L67" s="106"/>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48"/>
      <c r="J68" s="48"/>
      <c r="K68" s="48"/>
      <c r="L68" s="106"/>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50"/>
      <c r="J72" s="50"/>
      <c r="K72" s="50"/>
      <c r="L72" s="106"/>
      <c r="S72" s="34"/>
      <c r="T72" s="34"/>
      <c r="U72" s="34"/>
      <c r="V72" s="34"/>
      <c r="W72" s="34"/>
      <c r="X72" s="34"/>
      <c r="Y72" s="34"/>
      <c r="Z72" s="34"/>
      <c r="AA72" s="34"/>
      <c r="AB72" s="34"/>
      <c r="AC72" s="34"/>
      <c r="AD72" s="34"/>
      <c r="AE72" s="34"/>
    </row>
    <row r="73" spans="1:31" s="2" customFormat="1" ht="24.95" customHeight="1">
      <c r="A73" s="34"/>
      <c r="B73" s="35"/>
      <c r="C73" s="23" t="s">
        <v>128</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15</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6.5" customHeight="1">
      <c r="A76" s="34"/>
      <c r="B76" s="35"/>
      <c r="C76" s="36"/>
      <c r="D76" s="36"/>
      <c r="E76" s="279" t="str">
        <f>E7</f>
        <v>Dochlazení administrativních prostor ČNB - DP12 = E2P1 + E2P3</v>
      </c>
      <c r="F76" s="280"/>
      <c r="G76" s="280"/>
      <c r="H76" s="280"/>
      <c r="I76" s="36"/>
      <c r="J76" s="36"/>
      <c r="K76" s="36"/>
      <c r="L76" s="106"/>
      <c r="S76" s="34"/>
      <c r="T76" s="34"/>
      <c r="U76" s="34"/>
      <c r="V76" s="34"/>
      <c r="W76" s="34"/>
      <c r="X76" s="34"/>
      <c r="Y76" s="34"/>
      <c r="Z76" s="34"/>
      <c r="AA76" s="34"/>
      <c r="AB76" s="34"/>
      <c r="AC76" s="34"/>
      <c r="AD76" s="34"/>
      <c r="AE76" s="34"/>
    </row>
    <row r="77" spans="1:31" s="2" customFormat="1" ht="12" customHeight="1">
      <c r="A77" s="34"/>
      <c r="B77" s="35"/>
      <c r="C77" s="29" t="s">
        <v>101</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6.5" customHeight="1">
      <c r="A78" s="34"/>
      <c r="B78" s="35"/>
      <c r="C78" s="36"/>
      <c r="D78" s="36"/>
      <c r="E78" s="258" t="str">
        <f>E9</f>
        <v>D1.4.4 - Elektroinstalace - DP12</v>
      </c>
      <c r="F78" s="278"/>
      <c r="G78" s="278"/>
      <c r="H78" s="278"/>
      <c r="I78" s="36"/>
      <c r="J78" s="36"/>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2" customHeight="1">
      <c r="A80" s="34"/>
      <c r="B80" s="35"/>
      <c r="C80" s="29" t="s">
        <v>20</v>
      </c>
      <c r="D80" s="36"/>
      <c r="E80" s="36"/>
      <c r="F80" s="27" t="str">
        <f>F12</f>
        <v>Česká národní banka, Na příkopě 864/28, 110 00 Pra</v>
      </c>
      <c r="G80" s="36"/>
      <c r="H80" s="36"/>
      <c r="I80" s="29" t="s">
        <v>22</v>
      </c>
      <c r="J80" s="59" t="str">
        <f>IF(J12="","",J12)</f>
        <v>1. 5. 2023</v>
      </c>
      <c r="K80" s="36"/>
      <c r="L80" s="106"/>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5.2" customHeight="1">
      <c r="A82" s="34"/>
      <c r="B82" s="35"/>
      <c r="C82" s="29" t="s">
        <v>24</v>
      </c>
      <c r="D82" s="36"/>
      <c r="E82" s="36"/>
      <c r="F82" s="27" t="str">
        <f>E15</f>
        <v>ČESKÁ NÁRODNÍ BANKA</v>
      </c>
      <c r="G82" s="36"/>
      <c r="H82" s="36"/>
      <c r="I82" s="29" t="s">
        <v>32</v>
      </c>
      <c r="J82" s="32" t="str">
        <f>E21</f>
        <v>Bohemik s.r.o.</v>
      </c>
      <c r="K82" s="36"/>
      <c r="L82" s="106"/>
      <c r="S82" s="34"/>
      <c r="T82" s="34"/>
      <c r="U82" s="34"/>
      <c r="V82" s="34"/>
      <c r="W82" s="34"/>
      <c r="X82" s="34"/>
      <c r="Y82" s="34"/>
      <c r="Z82" s="34"/>
      <c r="AA82" s="34"/>
      <c r="AB82" s="34"/>
      <c r="AC82" s="34"/>
      <c r="AD82" s="34"/>
      <c r="AE82" s="34"/>
    </row>
    <row r="83" spans="1:65" s="2" customFormat="1" ht="25.7" customHeight="1">
      <c r="A83" s="34"/>
      <c r="B83" s="35"/>
      <c r="C83" s="29" t="s">
        <v>30</v>
      </c>
      <c r="D83" s="36"/>
      <c r="E83" s="36"/>
      <c r="F83" s="27" t="str">
        <f>IF(E18="","",E18)</f>
        <v>Vyplň údaj</v>
      </c>
      <c r="G83" s="36"/>
      <c r="H83" s="36"/>
      <c r="I83" s="29" t="s">
        <v>37</v>
      </c>
      <c r="J83" s="32" t="str">
        <f>E24</f>
        <v>Ing. Tomáš Dolejší, B.Hudová</v>
      </c>
      <c r="K83" s="36"/>
      <c r="L83" s="106"/>
      <c r="S83" s="34"/>
      <c r="T83" s="34"/>
      <c r="U83" s="34"/>
      <c r="V83" s="34"/>
      <c r="W83" s="34"/>
      <c r="X83" s="34"/>
      <c r="Y83" s="34"/>
      <c r="Z83" s="34"/>
      <c r="AA83" s="34"/>
      <c r="AB83" s="34"/>
      <c r="AC83" s="34"/>
      <c r="AD83" s="34"/>
      <c r="AE83" s="34"/>
    </row>
    <row r="84" spans="1:65" s="2" customFormat="1" ht="10.35" customHeight="1">
      <c r="A84" s="34"/>
      <c r="B84" s="35"/>
      <c r="C84" s="36"/>
      <c r="D84" s="36"/>
      <c r="E84" s="36"/>
      <c r="F84" s="36"/>
      <c r="G84" s="36"/>
      <c r="H84" s="36"/>
      <c r="I84" s="36"/>
      <c r="J84" s="36"/>
      <c r="K84" s="36"/>
      <c r="L84" s="106"/>
      <c r="S84" s="34"/>
      <c r="T84" s="34"/>
      <c r="U84" s="34"/>
      <c r="V84" s="34"/>
      <c r="W84" s="34"/>
      <c r="X84" s="34"/>
      <c r="Y84" s="34"/>
      <c r="Z84" s="34"/>
      <c r="AA84" s="34"/>
      <c r="AB84" s="34"/>
      <c r="AC84" s="34"/>
      <c r="AD84" s="34"/>
      <c r="AE84" s="34"/>
    </row>
    <row r="85" spans="1:65" s="11" customFormat="1" ht="29.25" customHeight="1">
      <c r="A85" s="146"/>
      <c r="B85" s="147"/>
      <c r="C85" s="148" t="s">
        <v>129</v>
      </c>
      <c r="D85" s="149" t="s">
        <v>59</v>
      </c>
      <c r="E85" s="149" t="s">
        <v>55</v>
      </c>
      <c r="F85" s="149" t="s">
        <v>56</v>
      </c>
      <c r="G85" s="149" t="s">
        <v>130</v>
      </c>
      <c r="H85" s="149" t="s">
        <v>131</v>
      </c>
      <c r="I85" s="149" t="s">
        <v>132</v>
      </c>
      <c r="J85" s="149" t="s">
        <v>107</v>
      </c>
      <c r="K85" s="150" t="s">
        <v>133</v>
      </c>
      <c r="L85" s="151"/>
      <c r="M85" s="68" t="s">
        <v>18</v>
      </c>
      <c r="N85" s="69" t="s">
        <v>44</v>
      </c>
      <c r="O85" s="69" t="s">
        <v>134</v>
      </c>
      <c r="P85" s="69" t="s">
        <v>135</v>
      </c>
      <c r="Q85" s="69" t="s">
        <v>136</v>
      </c>
      <c r="R85" s="69" t="s">
        <v>137</v>
      </c>
      <c r="S85" s="69" t="s">
        <v>138</v>
      </c>
      <c r="T85" s="70" t="s">
        <v>139</v>
      </c>
      <c r="U85" s="146"/>
      <c r="V85" s="146"/>
      <c r="W85" s="146"/>
      <c r="X85" s="146"/>
      <c r="Y85" s="146"/>
      <c r="Z85" s="146"/>
      <c r="AA85" s="146"/>
      <c r="AB85" s="146"/>
      <c r="AC85" s="146"/>
      <c r="AD85" s="146"/>
      <c r="AE85" s="146"/>
    </row>
    <row r="86" spans="1:65" s="2" customFormat="1" ht="22.9" customHeight="1">
      <c r="A86" s="34"/>
      <c r="B86" s="35"/>
      <c r="C86" s="75" t="s">
        <v>140</v>
      </c>
      <c r="D86" s="36"/>
      <c r="E86" s="36"/>
      <c r="F86" s="36"/>
      <c r="G86" s="36"/>
      <c r="H86" s="36"/>
      <c r="I86" s="36"/>
      <c r="J86" s="152">
        <f>BK86</f>
        <v>261660</v>
      </c>
      <c r="K86" s="36"/>
      <c r="L86" s="39"/>
      <c r="M86" s="71"/>
      <c r="N86" s="153"/>
      <c r="O86" s="72"/>
      <c r="P86" s="154">
        <f>P87+P90+P97+P102+P112+P115</f>
        <v>0</v>
      </c>
      <c r="Q86" s="72"/>
      <c r="R86" s="154">
        <f>R87+R90+R97+R102+R112+R115</f>
        <v>0</v>
      </c>
      <c r="S86" s="72"/>
      <c r="T86" s="155">
        <f>T87+T90+T97+T102+T112+T115</f>
        <v>0</v>
      </c>
      <c r="U86" s="34"/>
      <c r="V86" s="34"/>
      <c r="W86" s="34"/>
      <c r="X86" s="34"/>
      <c r="Y86" s="34"/>
      <c r="Z86" s="34"/>
      <c r="AA86" s="34"/>
      <c r="AB86" s="34"/>
      <c r="AC86" s="34"/>
      <c r="AD86" s="34"/>
      <c r="AE86" s="34"/>
      <c r="AT86" s="17" t="s">
        <v>73</v>
      </c>
      <c r="AU86" s="17" t="s">
        <v>108</v>
      </c>
      <c r="BK86" s="156">
        <f>BK87+BK90+BK97+BK102+BK112+BK115</f>
        <v>261660</v>
      </c>
    </row>
    <row r="87" spans="1:65" s="12" customFormat="1" ht="25.9" customHeight="1">
      <c r="B87" s="157"/>
      <c r="C87" s="158"/>
      <c r="D87" s="159" t="s">
        <v>73</v>
      </c>
      <c r="E87" s="160" t="s">
        <v>955</v>
      </c>
      <c r="F87" s="160" t="s">
        <v>956</v>
      </c>
      <c r="G87" s="158"/>
      <c r="H87" s="158"/>
      <c r="I87" s="161"/>
      <c r="J87" s="162">
        <f>BK87</f>
        <v>0</v>
      </c>
      <c r="K87" s="158"/>
      <c r="L87" s="163"/>
      <c r="M87" s="164"/>
      <c r="N87" s="165"/>
      <c r="O87" s="165"/>
      <c r="P87" s="166">
        <f>SUM(P88:P89)</f>
        <v>0</v>
      </c>
      <c r="Q87" s="165"/>
      <c r="R87" s="166">
        <f>SUM(R88:R89)</f>
        <v>0</v>
      </c>
      <c r="S87" s="165"/>
      <c r="T87" s="167">
        <f>SUM(T88:T89)</f>
        <v>0</v>
      </c>
      <c r="AR87" s="168" t="s">
        <v>82</v>
      </c>
      <c r="AT87" s="169" t="s">
        <v>73</v>
      </c>
      <c r="AU87" s="169" t="s">
        <v>74</v>
      </c>
      <c r="AY87" s="168" t="s">
        <v>143</v>
      </c>
      <c r="BK87" s="170">
        <f>SUM(BK88:BK89)</f>
        <v>0</v>
      </c>
    </row>
    <row r="88" spans="1:65" s="2" customFormat="1" ht="16.5" customHeight="1">
      <c r="A88" s="34"/>
      <c r="B88" s="35"/>
      <c r="C88" s="173" t="s">
        <v>82</v>
      </c>
      <c r="D88" s="173" t="s">
        <v>146</v>
      </c>
      <c r="E88" s="174" t="s">
        <v>957</v>
      </c>
      <c r="F88" s="175" t="s">
        <v>958</v>
      </c>
      <c r="G88" s="176" t="s">
        <v>796</v>
      </c>
      <c r="H88" s="177">
        <v>6</v>
      </c>
      <c r="I88" s="178"/>
      <c r="J88" s="177">
        <f>ROUND((ROUND(I88,2))*(ROUND(H88,2)),2)</f>
        <v>0</v>
      </c>
      <c r="K88" s="175" t="s">
        <v>273</v>
      </c>
      <c r="L88" s="39"/>
      <c r="M88" s="179" t="s">
        <v>18</v>
      </c>
      <c r="N88" s="180" t="s">
        <v>45</v>
      </c>
      <c r="O88" s="64"/>
      <c r="P88" s="181">
        <f>O88*H88</f>
        <v>0</v>
      </c>
      <c r="Q88" s="181">
        <v>0</v>
      </c>
      <c r="R88" s="181">
        <f>Q88*H88</f>
        <v>0</v>
      </c>
      <c r="S88" s="181">
        <v>0</v>
      </c>
      <c r="T88" s="182">
        <f>S88*H88</f>
        <v>0</v>
      </c>
      <c r="U88" s="34"/>
      <c r="V88" s="34"/>
      <c r="W88" s="34"/>
      <c r="X88" s="34"/>
      <c r="Y88" s="34"/>
      <c r="Z88" s="34"/>
      <c r="AA88" s="34"/>
      <c r="AB88" s="34"/>
      <c r="AC88" s="34"/>
      <c r="AD88" s="34"/>
      <c r="AE88" s="34"/>
      <c r="AR88" s="183" t="s">
        <v>151</v>
      </c>
      <c r="AT88" s="183" t="s">
        <v>146</v>
      </c>
      <c r="AU88" s="183" t="s">
        <v>82</v>
      </c>
      <c r="AY88" s="17" t="s">
        <v>143</v>
      </c>
      <c r="BE88" s="184">
        <f>IF(N88="základní",J88,0)</f>
        <v>0</v>
      </c>
      <c r="BF88" s="184">
        <f>IF(N88="snížená",J88,0)</f>
        <v>0</v>
      </c>
      <c r="BG88" s="184">
        <f>IF(N88="zákl. přenesená",J88,0)</f>
        <v>0</v>
      </c>
      <c r="BH88" s="184">
        <f>IF(N88="sníž. přenesená",J88,0)</f>
        <v>0</v>
      </c>
      <c r="BI88" s="184">
        <f>IF(N88="nulová",J88,0)</f>
        <v>0</v>
      </c>
      <c r="BJ88" s="17" t="s">
        <v>82</v>
      </c>
      <c r="BK88" s="184">
        <f>ROUND((ROUND(I88,2))*(ROUND(H88,2)),2)</f>
        <v>0</v>
      </c>
      <c r="BL88" s="17" t="s">
        <v>151</v>
      </c>
      <c r="BM88" s="183" t="s">
        <v>84</v>
      </c>
    </row>
    <row r="89" spans="1:65" s="2" customFormat="1" ht="39">
      <c r="A89" s="34"/>
      <c r="B89" s="35"/>
      <c r="C89" s="36"/>
      <c r="D89" s="201" t="s">
        <v>529</v>
      </c>
      <c r="E89" s="36"/>
      <c r="F89" s="233" t="s">
        <v>959</v>
      </c>
      <c r="G89" s="36"/>
      <c r="H89" s="36"/>
      <c r="I89" s="187"/>
      <c r="J89" s="36"/>
      <c r="K89" s="36"/>
      <c r="L89" s="39"/>
      <c r="M89" s="188"/>
      <c r="N89" s="189"/>
      <c r="O89" s="64"/>
      <c r="P89" s="64"/>
      <c r="Q89" s="64"/>
      <c r="R89" s="64"/>
      <c r="S89" s="64"/>
      <c r="T89" s="65"/>
      <c r="U89" s="34"/>
      <c r="V89" s="34"/>
      <c r="W89" s="34"/>
      <c r="X89" s="34"/>
      <c r="Y89" s="34"/>
      <c r="Z89" s="34"/>
      <c r="AA89" s="34"/>
      <c r="AB89" s="34"/>
      <c r="AC89" s="34"/>
      <c r="AD89" s="34"/>
      <c r="AE89" s="34"/>
      <c r="AT89" s="17" t="s">
        <v>529</v>
      </c>
      <c r="AU89" s="17" t="s">
        <v>82</v>
      </c>
    </row>
    <row r="90" spans="1:65" s="12" customFormat="1" ht="25.9" customHeight="1">
      <c r="B90" s="157"/>
      <c r="C90" s="158"/>
      <c r="D90" s="159" t="s">
        <v>73</v>
      </c>
      <c r="E90" s="160" t="s">
        <v>792</v>
      </c>
      <c r="F90" s="160" t="s">
        <v>960</v>
      </c>
      <c r="G90" s="158"/>
      <c r="H90" s="158"/>
      <c r="I90" s="161"/>
      <c r="J90" s="162">
        <f>BK90</f>
        <v>234240</v>
      </c>
      <c r="K90" s="158"/>
      <c r="L90" s="163"/>
      <c r="M90" s="164"/>
      <c r="N90" s="165"/>
      <c r="O90" s="165"/>
      <c r="P90" s="166">
        <f>SUM(P91:P96)</f>
        <v>0</v>
      </c>
      <c r="Q90" s="165"/>
      <c r="R90" s="166">
        <f>SUM(R91:R96)</f>
        <v>0</v>
      </c>
      <c r="S90" s="165"/>
      <c r="T90" s="167">
        <f>SUM(T91:T96)</f>
        <v>0</v>
      </c>
      <c r="AR90" s="168" t="s">
        <v>82</v>
      </c>
      <c r="AT90" s="169" t="s">
        <v>73</v>
      </c>
      <c r="AU90" s="169" t="s">
        <v>74</v>
      </c>
      <c r="AY90" s="168" t="s">
        <v>143</v>
      </c>
      <c r="BK90" s="170">
        <f>SUM(BK91:BK96)</f>
        <v>234240</v>
      </c>
    </row>
    <row r="91" spans="1:65" s="2" customFormat="1" ht="16.5" customHeight="1">
      <c r="A91" s="34"/>
      <c r="B91" s="35"/>
      <c r="C91" s="173" t="s">
        <v>84</v>
      </c>
      <c r="D91" s="173" t="s">
        <v>146</v>
      </c>
      <c r="E91" s="174" t="s">
        <v>961</v>
      </c>
      <c r="F91" s="175" t="s">
        <v>962</v>
      </c>
      <c r="G91" s="176" t="s">
        <v>796</v>
      </c>
      <c r="H91" s="177">
        <v>6</v>
      </c>
      <c r="I91" s="288">
        <v>5790</v>
      </c>
      <c r="J91" s="177">
        <f>ROUND((ROUND(I91,2))*(ROUND(H91,2)),2)</f>
        <v>34740</v>
      </c>
      <c r="K91" s="175" t="s">
        <v>273</v>
      </c>
      <c r="L91" s="39"/>
      <c r="M91" s="179" t="s">
        <v>18</v>
      </c>
      <c r="N91" s="180" t="s">
        <v>45</v>
      </c>
      <c r="O91" s="64"/>
      <c r="P91" s="181">
        <f>O91*H91</f>
        <v>0</v>
      </c>
      <c r="Q91" s="181">
        <v>0</v>
      </c>
      <c r="R91" s="181">
        <f>Q91*H91</f>
        <v>0</v>
      </c>
      <c r="S91" s="181">
        <v>0</v>
      </c>
      <c r="T91" s="182">
        <f>S91*H91</f>
        <v>0</v>
      </c>
      <c r="U91" s="34"/>
      <c r="V91" s="34"/>
      <c r="W91" s="34"/>
      <c r="X91" s="34"/>
      <c r="Y91" s="34"/>
      <c r="Z91" s="34"/>
      <c r="AA91" s="34"/>
      <c r="AB91" s="34"/>
      <c r="AC91" s="34"/>
      <c r="AD91" s="34"/>
      <c r="AE91" s="34"/>
      <c r="AR91" s="183" t="s">
        <v>151</v>
      </c>
      <c r="AT91" s="183" t="s">
        <v>146</v>
      </c>
      <c r="AU91" s="183" t="s">
        <v>82</v>
      </c>
      <c r="AY91" s="17" t="s">
        <v>143</v>
      </c>
      <c r="BE91" s="184">
        <f>IF(N91="základní",J91,0)</f>
        <v>34740</v>
      </c>
      <c r="BF91" s="184">
        <f>IF(N91="snížená",J91,0)</f>
        <v>0</v>
      </c>
      <c r="BG91" s="184">
        <f>IF(N91="zákl. přenesená",J91,0)</f>
        <v>0</v>
      </c>
      <c r="BH91" s="184">
        <f>IF(N91="sníž. přenesená",J91,0)</f>
        <v>0</v>
      </c>
      <c r="BI91" s="184">
        <f>IF(N91="nulová",J91,0)</f>
        <v>0</v>
      </c>
      <c r="BJ91" s="17" t="s">
        <v>82</v>
      </c>
      <c r="BK91" s="184">
        <f>ROUND((ROUND(I91,2))*(ROUND(H91,2)),2)</f>
        <v>34740</v>
      </c>
      <c r="BL91" s="17" t="s">
        <v>151</v>
      </c>
      <c r="BM91" s="183" t="s">
        <v>963</v>
      </c>
    </row>
    <row r="92" spans="1:65" s="2" customFormat="1" ht="48.75">
      <c r="A92" s="34"/>
      <c r="B92" s="35"/>
      <c r="C92" s="36"/>
      <c r="D92" s="201" t="s">
        <v>529</v>
      </c>
      <c r="E92" s="36"/>
      <c r="F92" s="233" t="s">
        <v>964</v>
      </c>
      <c r="G92" s="36"/>
      <c r="H92" s="36"/>
      <c r="J92" s="36"/>
      <c r="K92" s="36"/>
      <c r="L92" s="39"/>
      <c r="M92" s="188"/>
      <c r="N92" s="189"/>
      <c r="O92" s="64"/>
      <c r="P92" s="64"/>
      <c r="Q92" s="64"/>
      <c r="R92" s="64"/>
      <c r="S92" s="64"/>
      <c r="T92" s="65"/>
      <c r="U92" s="34"/>
      <c r="V92" s="34"/>
      <c r="W92" s="34"/>
      <c r="X92" s="34"/>
      <c r="Y92" s="34"/>
      <c r="Z92" s="34"/>
      <c r="AA92" s="34"/>
      <c r="AB92" s="34"/>
      <c r="AC92" s="34"/>
      <c r="AD92" s="34"/>
      <c r="AE92" s="34"/>
      <c r="AT92" s="17" t="s">
        <v>529</v>
      </c>
      <c r="AU92" s="17" t="s">
        <v>82</v>
      </c>
    </row>
    <row r="93" spans="1:65" s="2" customFormat="1" ht="16.5" customHeight="1">
      <c r="A93" s="34"/>
      <c r="B93" s="35"/>
      <c r="C93" s="173" t="s">
        <v>144</v>
      </c>
      <c r="D93" s="173" t="s">
        <v>146</v>
      </c>
      <c r="E93" s="174" t="s">
        <v>965</v>
      </c>
      <c r="F93" s="175" t="s">
        <v>966</v>
      </c>
      <c r="G93" s="176" t="s">
        <v>796</v>
      </c>
      <c r="H93" s="177">
        <v>15</v>
      </c>
      <c r="I93" s="288">
        <v>13300</v>
      </c>
      <c r="J93" s="177">
        <f>ROUND((ROUND(I93,2))*(ROUND(H93,2)),2)</f>
        <v>199500</v>
      </c>
      <c r="K93" s="175" t="s">
        <v>273</v>
      </c>
      <c r="L93" s="39"/>
      <c r="M93" s="179" t="s">
        <v>18</v>
      </c>
      <c r="N93" s="180" t="s">
        <v>45</v>
      </c>
      <c r="O93" s="64"/>
      <c r="P93" s="181">
        <f>O93*H93</f>
        <v>0</v>
      </c>
      <c r="Q93" s="181">
        <v>0</v>
      </c>
      <c r="R93" s="181">
        <f>Q93*H93</f>
        <v>0</v>
      </c>
      <c r="S93" s="181">
        <v>0</v>
      </c>
      <c r="T93" s="182">
        <f>S93*H93</f>
        <v>0</v>
      </c>
      <c r="U93" s="34"/>
      <c r="V93" s="34"/>
      <c r="W93" s="34"/>
      <c r="X93" s="34"/>
      <c r="Y93" s="34"/>
      <c r="Z93" s="34"/>
      <c r="AA93" s="34"/>
      <c r="AB93" s="34"/>
      <c r="AC93" s="34"/>
      <c r="AD93" s="34"/>
      <c r="AE93" s="34"/>
      <c r="AR93" s="183" t="s">
        <v>151</v>
      </c>
      <c r="AT93" s="183" t="s">
        <v>146</v>
      </c>
      <c r="AU93" s="183" t="s">
        <v>82</v>
      </c>
      <c r="AY93" s="17" t="s">
        <v>143</v>
      </c>
      <c r="BE93" s="184">
        <f>IF(N93="základní",J93,0)</f>
        <v>199500</v>
      </c>
      <c r="BF93" s="184">
        <f>IF(N93="snížená",J93,0)</f>
        <v>0</v>
      </c>
      <c r="BG93" s="184">
        <f>IF(N93="zákl. přenesená",J93,0)</f>
        <v>0</v>
      </c>
      <c r="BH93" s="184">
        <f>IF(N93="sníž. přenesená",J93,0)</f>
        <v>0</v>
      </c>
      <c r="BI93" s="184">
        <f>IF(N93="nulová",J93,0)</f>
        <v>0</v>
      </c>
      <c r="BJ93" s="17" t="s">
        <v>82</v>
      </c>
      <c r="BK93" s="184">
        <f>ROUND((ROUND(I93,2))*(ROUND(H93,2)),2)</f>
        <v>199500</v>
      </c>
      <c r="BL93" s="17" t="s">
        <v>151</v>
      </c>
      <c r="BM93" s="183" t="s">
        <v>151</v>
      </c>
    </row>
    <row r="94" spans="1:65" s="2" customFormat="1" ht="87.75">
      <c r="A94" s="34"/>
      <c r="B94" s="35"/>
      <c r="C94" s="36"/>
      <c r="D94" s="201" t="s">
        <v>529</v>
      </c>
      <c r="E94" s="36"/>
      <c r="F94" s="233" t="s">
        <v>967</v>
      </c>
      <c r="G94" s="36"/>
      <c r="H94" s="36"/>
      <c r="I94" s="187"/>
      <c r="J94" s="36"/>
      <c r="K94" s="36"/>
      <c r="L94" s="39"/>
      <c r="M94" s="188"/>
      <c r="N94" s="189"/>
      <c r="O94" s="64"/>
      <c r="P94" s="64"/>
      <c r="Q94" s="64"/>
      <c r="R94" s="64"/>
      <c r="S94" s="64"/>
      <c r="T94" s="65"/>
      <c r="U94" s="34"/>
      <c r="V94" s="34"/>
      <c r="W94" s="34"/>
      <c r="X94" s="34"/>
      <c r="Y94" s="34"/>
      <c r="Z94" s="34"/>
      <c r="AA94" s="34"/>
      <c r="AB94" s="34"/>
      <c r="AC94" s="34"/>
      <c r="AD94" s="34"/>
      <c r="AE94" s="34"/>
      <c r="AT94" s="17" t="s">
        <v>529</v>
      </c>
      <c r="AU94" s="17" t="s">
        <v>82</v>
      </c>
    </row>
    <row r="95" spans="1:65" s="2" customFormat="1" ht="16.5" customHeight="1">
      <c r="A95" s="34"/>
      <c r="B95" s="35"/>
      <c r="C95" s="173" t="s">
        <v>151</v>
      </c>
      <c r="D95" s="173" t="s">
        <v>146</v>
      </c>
      <c r="E95" s="174" t="s">
        <v>968</v>
      </c>
      <c r="F95" s="175" t="s">
        <v>969</v>
      </c>
      <c r="G95" s="176" t="s">
        <v>796</v>
      </c>
      <c r="H95" s="177">
        <v>15</v>
      </c>
      <c r="I95" s="178"/>
      <c r="J95" s="177">
        <f>ROUND((ROUND(I95,2))*(ROUND(H95,2)),2)</f>
        <v>0</v>
      </c>
      <c r="K95" s="175" t="s">
        <v>273</v>
      </c>
      <c r="L95" s="39"/>
      <c r="M95" s="179" t="s">
        <v>18</v>
      </c>
      <c r="N95" s="180" t="s">
        <v>45</v>
      </c>
      <c r="O95" s="64"/>
      <c r="P95" s="181">
        <f>O95*H95</f>
        <v>0</v>
      </c>
      <c r="Q95" s="181">
        <v>0</v>
      </c>
      <c r="R95" s="181">
        <f>Q95*H95</f>
        <v>0</v>
      </c>
      <c r="S95" s="181">
        <v>0</v>
      </c>
      <c r="T95" s="182">
        <f>S95*H95</f>
        <v>0</v>
      </c>
      <c r="U95" s="34"/>
      <c r="V95" s="34"/>
      <c r="W95" s="34"/>
      <c r="X95" s="34"/>
      <c r="Y95" s="34"/>
      <c r="Z95" s="34"/>
      <c r="AA95" s="34"/>
      <c r="AB95" s="34"/>
      <c r="AC95" s="34"/>
      <c r="AD95" s="34"/>
      <c r="AE95" s="34"/>
      <c r="AR95" s="183" t="s">
        <v>151</v>
      </c>
      <c r="AT95" s="183" t="s">
        <v>146</v>
      </c>
      <c r="AU95" s="183" t="s">
        <v>82</v>
      </c>
      <c r="AY95" s="17" t="s">
        <v>143</v>
      </c>
      <c r="BE95" s="184">
        <f>IF(N95="základní",J95,0)</f>
        <v>0</v>
      </c>
      <c r="BF95" s="184">
        <f>IF(N95="snížená",J95,0)</f>
        <v>0</v>
      </c>
      <c r="BG95" s="184">
        <f>IF(N95="zákl. přenesená",J95,0)</f>
        <v>0</v>
      </c>
      <c r="BH95" s="184">
        <f>IF(N95="sníž. přenesená",J95,0)</f>
        <v>0</v>
      </c>
      <c r="BI95" s="184">
        <f>IF(N95="nulová",J95,0)</f>
        <v>0</v>
      </c>
      <c r="BJ95" s="17" t="s">
        <v>82</v>
      </c>
      <c r="BK95" s="184">
        <f>ROUND((ROUND(I95,2))*(ROUND(H95,2)),2)</f>
        <v>0</v>
      </c>
      <c r="BL95" s="17" t="s">
        <v>151</v>
      </c>
      <c r="BM95" s="183" t="s">
        <v>185</v>
      </c>
    </row>
    <row r="96" spans="1:65" s="2" customFormat="1" ht="19.5">
      <c r="A96" s="34"/>
      <c r="B96" s="35"/>
      <c r="C96" s="36"/>
      <c r="D96" s="201" t="s">
        <v>529</v>
      </c>
      <c r="E96" s="36"/>
      <c r="F96" s="233" t="s">
        <v>970</v>
      </c>
      <c r="G96" s="36"/>
      <c r="H96" s="36"/>
      <c r="I96" s="187"/>
      <c r="J96" s="36"/>
      <c r="K96" s="36"/>
      <c r="L96" s="39"/>
      <c r="M96" s="188"/>
      <c r="N96" s="189"/>
      <c r="O96" s="64"/>
      <c r="P96" s="64"/>
      <c r="Q96" s="64"/>
      <c r="R96" s="64"/>
      <c r="S96" s="64"/>
      <c r="T96" s="65"/>
      <c r="U96" s="34"/>
      <c r="V96" s="34"/>
      <c r="W96" s="34"/>
      <c r="X96" s="34"/>
      <c r="Y96" s="34"/>
      <c r="Z96" s="34"/>
      <c r="AA96" s="34"/>
      <c r="AB96" s="34"/>
      <c r="AC96" s="34"/>
      <c r="AD96" s="34"/>
      <c r="AE96" s="34"/>
      <c r="AT96" s="17" t="s">
        <v>529</v>
      </c>
      <c r="AU96" s="17" t="s">
        <v>82</v>
      </c>
    </row>
    <row r="97" spans="1:65" s="12" customFormat="1" ht="25.9" customHeight="1">
      <c r="B97" s="157"/>
      <c r="C97" s="158"/>
      <c r="D97" s="159" t="s">
        <v>73</v>
      </c>
      <c r="E97" s="160" t="s">
        <v>817</v>
      </c>
      <c r="F97" s="160" t="s">
        <v>971</v>
      </c>
      <c r="G97" s="158"/>
      <c r="H97" s="158"/>
      <c r="I97" s="161"/>
      <c r="J97" s="162">
        <f>BK97</f>
        <v>0</v>
      </c>
      <c r="K97" s="158"/>
      <c r="L97" s="163"/>
      <c r="M97" s="164"/>
      <c r="N97" s="165"/>
      <c r="O97" s="165"/>
      <c r="P97" s="166">
        <f>SUM(P98:P101)</f>
        <v>0</v>
      </c>
      <c r="Q97" s="165"/>
      <c r="R97" s="166">
        <f>SUM(R98:R101)</f>
        <v>0</v>
      </c>
      <c r="S97" s="165"/>
      <c r="T97" s="167">
        <f>SUM(T98:T101)</f>
        <v>0</v>
      </c>
      <c r="AR97" s="168" t="s">
        <v>82</v>
      </c>
      <c r="AT97" s="169" t="s">
        <v>73</v>
      </c>
      <c r="AU97" s="169" t="s">
        <v>74</v>
      </c>
      <c r="AY97" s="168" t="s">
        <v>143</v>
      </c>
      <c r="BK97" s="170">
        <f>SUM(BK98:BK101)</f>
        <v>0</v>
      </c>
    </row>
    <row r="98" spans="1:65" s="2" customFormat="1" ht="21.75" customHeight="1">
      <c r="A98" s="34"/>
      <c r="B98" s="35"/>
      <c r="C98" s="173" t="s">
        <v>177</v>
      </c>
      <c r="D98" s="173" t="s">
        <v>146</v>
      </c>
      <c r="E98" s="174" t="s">
        <v>972</v>
      </c>
      <c r="F98" s="175" t="s">
        <v>973</v>
      </c>
      <c r="G98" s="176" t="s">
        <v>272</v>
      </c>
      <c r="H98" s="177">
        <v>90</v>
      </c>
      <c r="I98" s="178"/>
      <c r="J98" s="177">
        <f>ROUND((ROUND(I98,2))*(ROUND(H98,2)),2)</f>
        <v>0</v>
      </c>
      <c r="K98" s="175" t="s">
        <v>273</v>
      </c>
      <c r="L98" s="39"/>
      <c r="M98" s="179" t="s">
        <v>18</v>
      </c>
      <c r="N98" s="180" t="s">
        <v>45</v>
      </c>
      <c r="O98" s="64"/>
      <c r="P98" s="181">
        <f>O98*H98</f>
        <v>0</v>
      </c>
      <c r="Q98" s="181">
        <v>0</v>
      </c>
      <c r="R98" s="181">
        <f>Q98*H98</f>
        <v>0</v>
      </c>
      <c r="S98" s="181">
        <v>0</v>
      </c>
      <c r="T98" s="182">
        <f>S98*H98</f>
        <v>0</v>
      </c>
      <c r="U98" s="34"/>
      <c r="V98" s="34"/>
      <c r="W98" s="34"/>
      <c r="X98" s="34"/>
      <c r="Y98" s="34"/>
      <c r="Z98" s="34"/>
      <c r="AA98" s="34"/>
      <c r="AB98" s="34"/>
      <c r="AC98" s="34"/>
      <c r="AD98" s="34"/>
      <c r="AE98" s="34"/>
      <c r="AR98" s="183" t="s">
        <v>151</v>
      </c>
      <c r="AT98" s="183" t="s">
        <v>146</v>
      </c>
      <c r="AU98" s="183" t="s">
        <v>82</v>
      </c>
      <c r="AY98" s="17" t="s">
        <v>143</v>
      </c>
      <c r="BE98" s="184">
        <f>IF(N98="základní",J98,0)</f>
        <v>0</v>
      </c>
      <c r="BF98" s="184">
        <f>IF(N98="snížená",J98,0)</f>
        <v>0</v>
      </c>
      <c r="BG98" s="184">
        <f>IF(N98="zákl. přenesená",J98,0)</f>
        <v>0</v>
      </c>
      <c r="BH98" s="184">
        <f>IF(N98="sníž. přenesená",J98,0)</f>
        <v>0</v>
      </c>
      <c r="BI98" s="184">
        <f>IF(N98="nulová",J98,0)</f>
        <v>0</v>
      </c>
      <c r="BJ98" s="17" t="s">
        <v>82</v>
      </c>
      <c r="BK98" s="184">
        <f>ROUND((ROUND(I98,2))*(ROUND(H98,2)),2)</f>
        <v>0</v>
      </c>
      <c r="BL98" s="17" t="s">
        <v>151</v>
      </c>
      <c r="BM98" s="183" t="s">
        <v>158</v>
      </c>
    </row>
    <row r="99" spans="1:65" s="2" customFormat="1" ht="16.5" customHeight="1">
      <c r="A99" s="34"/>
      <c r="B99" s="35"/>
      <c r="C99" s="173" t="s">
        <v>185</v>
      </c>
      <c r="D99" s="173" t="s">
        <v>146</v>
      </c>
      <c r="E99" s="174" t="s">
        <v>974</v>
      </c>
      <c r="F99" s="175" t="s">
        <v>975</v>
      </c>
      <c r="G99" s="176" t="s">
        <v>272</v>
      </c>
      <c r="H99" s="177">
        <v>85</v>
      </c>
      <c r="I99" s="178"/>
      <c r="J99" s="177">
        <f>ROUND((ROUND(I99,2))*(ROUND(H99,2)),2)</f>
        <v>0</v>
      </c>
      <c r="K99" s="175" t="s">
        <v>273</v>
      </c>
      <c r="L99" s="39"/>
      <c r="M99" s="179" t="s">
        <v>18</v>
      </c>
      <c r="N99" s="180" t="s">
        <v>45</v>
      </c>
      <c r="O99" s="64"/>
      <c r="P99" s="181">
        <f>O99*H99</f>
        <v>0</v>
      </c>
      <c r="Q99" s="181">
        <v>0</v>
      </c>
      <c r="R99" s="181">
        <f>Q99*H99</f>
        <v>0</v>
      </c>
      <c r="S99" s="181">
        <v>0</v>
      </c>
      <c r="T99" s="182">
        <f>S99*H99</f>
        <v>0</v>
      </c>
      <c r="U99" s="34"/>
      <c r="V99" s="34"/>
      <c r="W99" s="34"/>
      <c r="X99" s="34"/>
      <c r="Y99" s="34"/>
      <c r="Z99" s="34"/>
      <c r="AA99" s="34"/>
      <c r="AB99" s="34"/>
      <c r="AC99" s="34"/>
      <c r="AD99" s="34"/>
      <c r="AE99" s="34"/>
      <c r="AR99" s="183" t="s">
        <v>151</v>
      </c>
      <c r="AT99" s="183" t="s">
        <v>146</v>
      </c>
      <c r="AU99" s="183" t="s">
        <v>82</v>
      </c>
      <c r="AY99" s="17" t="s">
        <v>143</v>
      </c>
      <c r="BE99" s="184">
        <f>IF(N99="základní",J99,0)</f>
        <v>0</v>
      </c>
      <c r="BF99" s="184">
        <f>IF(N99="snížená",J99,0)</f>
        <v>0</v>
      </c>
      <c r="BG99" s="184">
        <f>IF(N99="zákl. přenesená",J99,0)</f>
        <v>0</v>
      </c>
      <c r="BH99" s="184">
        <f>IF(N99="sníž. přenesená",J99,0)</f>
        <v>0</v>
      </c>
      <c r="BI99" s="184">
        <f>IF(N99="nulová",J99,0)</f>
        <v>0</v>
      </c>
      <c r="BJ99" s="17" t="s">
        <v>82</v>
      </c>
      <c r="BK99" s="184">
        <f>ROUND((ROUND(I99,2))*(ROUND(H99,2)),2)</f>
        <v>0</v>
      </c>
      <c r="BL99" s="17" t="s">
        <v>151</v>
      </c>
      <c r="BM99" s="183" t="s">
        <v>211</v>
      </c>
    </row>
    <row r="100" spans="1:65" s="2" customFormat="1" ht="16.5" customHeight="1">
      <c r="A100" s="34"/>
      <c r="B100" s="35"/>
      <c r="C100" s="173" t="s">
        <v>196</v>
      </c>
      <c r="D100" s="173" t="s">
        <v>146</v>
      </c>
      <c r="E100" s="174" t="s">
        <v>976</v>
      </c>
      <c r="F100" s="175" t="s">
        <v>977</v>
      </c>
      <c r="G100" s="176" t="s">
        <v>272</v>
      </c>
      <c r="H100" s="177">
        <v>215</v>
      </c>
      <c r="I100" s="178"/>
      <c r="J100" s="177">
        <f>ROUND((ROUND(I100,2))*(ROUND(H100,2)),2)</f>
        <v>0</v>
      </c>
      <c r="K100" s="175" t="s">
        <v>273</v>
      </c>
      <c r="L100" s="39"/>
      <c r="M100" s="179" t="s">
        <v>18</v>
      </c>
      <c r="N100" s="180" t="s">
        <v>45</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151</v>
      </c>
      <c r="AT100" s="183" t="s">
        <v>146</v>
      </c>
      <c r="AU100" s="183" t="s">
        <v>82</v>
      </c>
      <c r="AY100" s="17" t="s">
        <v>143</v>
      </c>
      <c r="BE100" s="184">
        <f>IF(N100="základní",J100,0)</f>
        <v>0</v>
      </c>
      <c r="BF100" s="184">
        <f>IF(N100="snížená",J100,0)</f>
        <v>0</v>
      </c>
      <c r="BG100" s="184">
        <f>IF(N100="zákl. přenesená",J100,0)</f>
        <v>0</v>
      </c>
      <c r="BH100" s="184">
        <f>IF(N100="sníž. přenesená",J100,0)</f>
        <v>0</v>
      </c>
      <c r="BI100" s="184">
        <f>IF(N100="nulová",J100,0)</f>
        <v>0</v>
      </c>
      <c r="BJ100" s="17" t="s">
        <v>82</v>
      </c>
      <c r="BK100" s="184">
        <f>ROUND((ROUND(I100,2))*(ROUND(H100,2)),2)</f>
        <v>0</v>
      </c>
      <c r="BL100" s="17" t="s">
        <v>151</v>
      </c>
      <c r="BM100" s="183" t="s">
        <v>226</v>
      </c>
    </row>
    <row r="101" spans="1:65" s="2" customFormat="1" ht="21.75" customHeight="1">
      <c r="A101" s="34"/>
      <c r="B101" s="35"/>
      <c r="C101" s="173" t="s">
        <v>158</v>
      </c>
      <c r="D101" s="173" t="s">
        <v>146</v>
      </c>
      <c r="E101" s="174" t="s">
        <v>978</v>
      </c>
      <c r="F101" s="175" t="s">
        <v>979</v>
      </c>
      <c r="G101" s="176" t="s">
        <v>796</v>
      </c>
      <c r="H101" s="177">
        <v>33</v>
      </c>
      <c r="I101" s="178"/>
      <c r="J101" s="177">
        <f>ROUND((ROUND(I101,2))*(ROUND(H101,2)),2)</f>
        <v>0</v>
      </c>
      <c r="K101" s="175" t="s">
        <v>273</v>
      </c>
      <c r="L101" s="39"/>
      <c r="M101" s="179" t="s">
        <v>18</v>
      </c>
      <c r="N101" s="180" t="s">
        <v>45</v>
      </c>
      <c r="O101" s="64"/>
      <c r="P101" s="181">
        <f>O101*H101</f>
        <v>0</v>
      </c>
      <c r="Q101" s="181">
        <v>0</v>
      </c>
      <c r="R101" s="181">
        <f>Q101*H101</f>
        <v>0</v>
      </c>
      <c r="S101" s="181">
        <v>0</v>
      </c>
      <c r="T101" s="182">
        <f>S101*H101</f>
        <v>0</v>
      </c>
      <c r="U101" s="34"/>
      <c r="V101" s="34"/>
      <c r="W101" s="34"/>
      <c r="X101" s="34"/>
      <c r="Y101" s="34"/>
      <c r="Z101" s="34"/>
      <c r="AA101" s="34"/>
      <c r="AB101" s="34"/>
      <c r="AC101" s="34"/>
      <c r="AD101" s="34"/>
      <c r="AE101" s="34"/>
      <c r="AR101" s="183" t="s">
        <v>151</v>
      </c>
      <c r="AT101" s="183" t="s">
        <v>146</v>
      </c>
      <c r="AU101" s="183" t="s">
        <v>82</v>
      </c>
      <c r="AY101" s="17" t="s">
        <v>143</v>
      </c>
      <c r="BE101" s="184">
        <f>IF(N101="základní",J101,0)</f>
        <v>0</v>
      </c>
      <c r="BF101" s="184">
        <f>IF(N101="snížená",J101,0)</f>
        <v>0</v>
      </c>
      <c r="BG101" s="184">
        <f>IF(N101="zákl. přenesená",J101,0)</f>
        <v>0</v>
      </c>
      <c r="BH101" s="184">
        <f>IF(N101="sníž. přenesená",J101,0)</f>
        <v>0</v>
      </c>
      <c r="BI101" s="184">
        <f>IF(N101="nulová",J101,0)</f>
        <v>0</v>
      </c>
      <c r="BJ101" s="17" t="s">
        <v>82</v>
      </c>
      <c r="BK101" s="184">
        <f>ROUND((ROUND(I101,2))*(ROUND(H101,2)),2)</f>
        <v>0</v>
      </c>
      <c r="BL101" s="17" t="s">
        <v>151</v>
      </c>
      <c r="BM101" s="183" t="s">
        <v>239</v>
      </c>
    </row>
    <row r="102" spans="1:65" s="12" customFormat="1" ht="25.9" customHeight="1">
      <c r="B102" s="157"/>
      <c r="C102" s="158"/>
      <c r="D102" s="159" t="s">
        <v>73</v>
      </c>
      <c r="E102" s="160" t="s">
        <v>834</v>
      </c>
      <c r="F102" s="160" t="s">
        <v>980</v>
      </c>
      <c r="G102" s="158"/>
      <c r="H102" s="158"/>
      <c r="I102" s="161"/>
      <c r="J102" s="162">
        <f>BK102</f>
        <v>27420</v>
      </c>
      <c r="K102" s="158"/>
      <c r="L102" s="163"/>
      <c r="M102" s="164"/>
      <c r="N102" s="165"/>
      <c r="O102" s="165"/>
      <c r="P102" s="166">
        <f>SUM(P103:P111)</f>
        <v>0</v>
      </c>
      <c r="Q102" s="165"/>
      <c r="R102" s="166">
        <f>SUM(R103:R111)</f>
        <v>0</v>
      </c>
      <c r="S102" s="165"/>
      <c r="T102" s="167">
        <f>SUM(T103:T111)</f>
        <v>0</v>
      </c>
      <c r="AR102" s="168" t="s">
        <v>82</v>
      </c>
      <c r="AT102" s="169" t="s">
        <v>73</v>
      </c>
      <c r="AU102" s="169" t="s">
        <v>74</v>
      </c>
      <c r="AY102" s="168" t="s">
        <v>143</v>
      </c>
      <c r="BK102" s="170">
        <f>SUM(BK103:BK111)</f>
        <v>27420</v>
      </c>
    </row>
    <row r="103" spans="1:65" s="2" customFormat="1" ht="21.75" customHeight="1">
      <c r="A103" s="34"/>
      <c r="B103" s="35"/>
      <c r="C103" s="173" t="s">
        <v>205</v>
      </c>
      <c r="D103" s="173" t="s">
        <v>146</v>
      </c>
      <c r="E103" s="174" t="s">
        <v>981</v>
      </c>
      <c r="F103" s="175" t="s">
        <v>982</v>
      </c>
      <c r="G103" s="176" t="s">
        <v>291</v>
      </c>
      <c r="H103" s="177">
        <v>1</v>
      </c>
      <c r="I103" s="178"/>
      <c r="J103" s="177">
        <f t="shared" ref="J103:J111" si="0">ROUND((ROUND(I103,2))*(ROUND(H103,2)),2)</f>
        <v>0</v>
      </c>
      <c r="K103" s="175" t="s">
        <v>273</v>
      </c>
      <c r="L103" s="39"/>
      <c r="M103" s="179" t="s">
        <v>18</v>
      </c>
      <c r="N103" s="180" t="s">
        <v>45</v>
      </c>
      <c r="O103" s="64"/>
      <c r="P103" s="181">
        <f t="shared" ref="P103:P111" si="1">O103*H103</f>
        <v>0</v>
      </c>
      <c r="Q103" s="181">
        <v>0</v>
      </c>
      <c r="R103" s="181">
        <f t="shared" ref="R103:R111" si="2">Q103*H103</f>
        <v>0</v>
      </c>
      <c r="S103" s="181">
        <v>0</v>
      </c>
      <c r="T103" s="182">
        <f t="shared" ref="T103:T111" si="3">S103*H103</f>
        <v>0</v>
      </c>
      <c r="U103" s="34"/>
      <c r="V103" s="34"/>
      <c r="W103" s="34"/>
      <c r="X103" s="34"/>
      <c r="Y103" s="34"/>
      <c r="Z103" s="34"/>
      <c r="AA103" s="34"/>
      <c r="AB103" s="34"/>
      <c r="AC103" s="34"/>
      <c r="AD103" s="34"/>
      <c r="AE103" s="34"/>
      <c r="AR103" s="183" t="s">
        <v>151</v>
      </c>
      <c r="AT103" s="183" t="s">
        <v>146</v>
      </c>
      <c r="AU103" s="183" t="s">
        <v>82</v>
      </c>
      <c r="AY103" s="17" t="s">
        <v>143</v>
      </c>
      <c r="BE103" s="184">
        <f t="shared" ref="BE103:BE111" si="4">IF(N103="základní",J103,0)</f>
        <v>0</v>
      </c>
      <c r="BF103" s="184">
        <f t="shared" ref="BF103:BF111" si="5">IF(N103="snížená",J103,0)</f>
        <v>0</v>
      </c>
      <c r="BG103" s="184">
        <f t="shared" ref="BG103:BG111" si="6">IF(N103="zákl. přenesená",J103,0)</f>
        <v>0</v>
      </c>
      <c r="BH103" s="184">
        <f t="shared" ref="BH103:BH111" si="7">IF(N103="sníž. přenesená",J103,0)</f>
        <v>0</v>
      </c>
      <c r="BI103" s="184">
        <f t="shared" ref="BI103:BI111" si="8">IF(N103="nulová",J103,0)</f>
        <v>0</v>
      </c>
      <c r="BJ103" s="17" t="s">
        <v>82</v>
      </c>
      <c r="BK103" s="184">
        <f t="shared" ref="BK103:BK111" si="9">ROUND((ROUND(I103,2))*(ROUND(H103,2)),2)</f>
        <v>0</v>
      </c>
      <c r="BL103" s="17" t="s">
        <v>151</v>
      </c>
      <c r="BM103" s="183" t="s">
        <v>255</v>
      </c>
    </row>
    <row r="104" spans="1:65" s="2" customFormat="1" ht="24.2" customHeight="1">
      <c r="A104" s="34"/>
      <c r="B104" s="35"/>
      <c r="C104" s="173" t="s">
        <v>211</v>
      </c>
      <c r="D104" s="173" t="s">
        <v>146</v>
      </c>
      <c r="E104" s="174" t="s">
        <v>983</v>
      </c>
      <c r="F104" s="175" t="s">
        <v>984</v>
      </c>
      <c r="G104" s="176" t="s">
        <v>796</v>
      </c>
      <c r="H104" s="177">
        <v>15</v>
      </c>
      <c r="I104" s="288">
        <v>980</v>
      </c>
      <c r="J104" s="177">
        <f t="shared" si="0"/>
        <v>14700</v>
      </c>
      <c r="K104" s="175" t="s">
        <v>273</v>
      </c>
      <c r="L104" s="39"/>
      <c r="M104" s="179" t="s">
        <v>18</v>
      </c>
      <c r="N104" s="180" t="s">
        <v>45</v>
      </c>
      <c r="O104" s="64"/>
      <c r="P104" s="181">
        <f t="shared" si="1"/>
        <v>0</v>
      </c>
      <c r="Q104" s="181">
        <v>0</v>
      </c>
      <c r="R104" s="181">
        <f t="shared" si="2"/>
        <v>0</v>
      </c>
      <c r="S104" s="181">
        <v>0</v>
      </c>
      <c r="T104" s="182">
        <f t="shared" si="3"/>
        <v>0</v>
      </c>
      <c r="U104" s="34"/>
      <c r="V104" s="34"/>
      <c r="W104" s="34"/>
      <c r="X104" s="34"/>
      <c r="Y104" s="34"/>
      <c r="Z104" s="34"/>
      <c r="AA104" s="34"/>
      <c r="AB104" s="34"/>
      <c r="AC104" s="34"/>
      <c r="AD104" s="34"/>
      <c r="AE104" s="34"/>
      <c r="AR104" s="183" t="s">
        <v>151</v>
      </c>
      <c r="AT104" s="183" t="s">
        <v>146</v>
      </c>
      <c r="AU104" s="183" t="s">
        <v>82</v>
      </c>
      <c r="AY104" s="17" t="s">
        <v>143</v>
      </c>
      <c r="BE104" s="184">
        <f t="shared" si="4"/>
        <v>14700</v>
      </c>
      <c r="BF104" s="184">
        <f t="shared" si="5"/>
        <v>0</v>
      </c>
      <c r="BG104" s="184">
        <f t="shared" si="6"/>
        <v>0</v>
      </c>
      <c r="BH104" s="184">
        <f t="shared" si="7"/>
        <v>0</v>
      </c>
      <c r="BI104" s="184">
        <f t="shared" si="8"/>
        <v>0</v>
      </c>
      <c r="BJ104" s="17" t="s">
        <v>82</v>
      </c>
      <c r="BK104" s="184">
        <f t="shared" si="9"/>
        <v>14700</v>
      </c>
      <c r="BL104" s="17" t="s">
        <v>151</v>
      </c>
      <c r="BM104" s="183" t="s">
        <v>269</v>
      </c>
    </row>
    <row r="105" spans="1:65" s="2" customFormat="1" ht="24.2" customHeight="1">
      <c r="A105" s="34"/>
      <c r="B105" s="35"/>
      <c r="C105" s="173" t="s">
        <v>218</v>
      </c>
      <c r="D105" s="173" t="s">
        <v>146</v>
      </c>
      <c r="E105" s="174" t="s">
        <v>985</v>
      </c>
      <c r="F105" s="175" t="s">
        <v>986</v>
      </c>
      <c r="G105" s="176" t="s">
        <v>796</v>
      </c>
      <c r="H105" s="177">
        <v>6</v>
      </c>
      <c r="I105" s="288">
        <v>2120</v>
      </c>
      <c r="J105" s="177">
        <f t="shared" si="0"/>
        <v>12720</v>
      </c>
      <c r="K105" s="175" t="s">
        <v>273</v>
      </c>
      <c r="L105" s="39"/>
      <c r="M105" s="179" t="s">
        <v>18</v>
      </c>
      <c r="N105" s="180" t="s">
        <v>45</v>
      </c>
      <c r="O105" s="64"/>
      <c r="P105" s="181">
        <f t="shared" si="1"/>
        <v>0</v>
      </c>
      <c r="Q105" s="181">
        <v>0</v>
      </c>
      <c r="R105" s="181">
        <f t="shared" si="2"/>
        <v>0</v>
      </c>
      <c r="S105" s="181">
        <v>0</v>
      </c>
      <c r="T105" s="182">
        <f t="shared" si="3"/>
        <v>0</v>
      </c>
      <c r="U105" s="34"/>
      <c r="V105" s="34"/>
      <c r="W105" s="34"/>
      <c r="X105" s="34"/>
      <c r="Y105" s="34"/>
      <c r="Z105" s="34"/>
      <c r="AA105" s="34"/>
      <c r="AB105" s="34"/>
      <c r="AC105" s="34"/>
      <c r="AD105" s="34"/>
      <c r="AE105" s="34"/>
      <c r="AR105" s="183" t="s">
        <v>151</v>
      </c>
      <c r="AT105" s="183" t="s">
        <v>146</v>
      </c>
      <c r="AU105" s="183" t="s">
        <v>82</v>
      </c>
      <c r="AY105" s="17" t="s">
        <v>143</v>
      </c>
      <c r="BE105" s="184">
        <f t="shared" si="4"/>
        <v>12720</v>
      </c>
      <c r="BF105" s="184">
        <f t="shared" si="5"/>
        <v>0</v>
      </c>
      <c r="BG105" s="184">
        <f t="shared" si="6"/>
        <v>0</v>
      </c>
      <c r="BH105" s="184">
        <f t="shared" si="7"/>
        <v>0</v>
      </c>
      <c r="BI105" s="184">
        <f t="shared" si="8"/>
        <v>0</v>
      </c>
      <c r="BJ105" s="17" t="s">
        <v>82</v>
      </c>
      <c r="BK105" s="184">
        <f t="shared" si="9"/>
        <v>12720</v>
      </c>
      <c r="BL105" s="17" t="s">
        <v>151</v>
      </c>
      <c r="BM105" s="183" t="s">
        <v>278</v>
      </c>
    </row>
    <row r="106" spans="1:65" s="2" customFormat="1" ht="16.5" customHeight="1">
      <c r="A106" s="34"/>
      <c r="B106" s="35"/>
      <c r="C106" s="173" t="s">
        <v>226</v>
      </c>
      <c r="D106" s="173" t="s">
        <v>146</v>
      </c>
      <c r="E106" s="174" t="s">
        <v>987</v>
      </c>
      <c r="F106" s="175" t="s">
        <v>988</v>
      </c>
      <c r="G106" s="176" t="s">
        <v>291</v>
      </c>
      <c r="H106" s="177">
        <v>2</v>
      </c>
      <c r="I106" s="178"/>
      <c r="J106" s="177">
        <f t="shared" si="0"/>
        <v>0</v>
      </c>
      <c r="K106" s="175" t="s">
        <v>273</v>
      </c>
      <c r="L106" s="39"/>
      <c r="M106" s="179" t="s">
        <v>18</v>
      </c>
      <c r="N106" s="180" t="s">
        <v>45</v>
      </c>
      <c r="O106" s="64"/>
      <c r="P106" s="181">
        <f t="shared" si="1"/>
        <v>0</v>
      </c>
      <c r="Q106" s="181">
        <v>0</v>
      </c>
      <c r="R106" s="181">
        <f t="shared" si="2"/>
        <v>0</v>
      </c>
      <c r="S106" s="181">
        <v>0</v>
      </c>
      <c r="T106" s="182">
        <f t="shared" si="3"/>
        <v>0</v>
      </c>
      <c r="U106" s="34"/>
      <c r="V106" s="34"/>
      <c r="W106" s="34"/>
      <c r="X106" s="34"/>
      <c r="Y106" s="34"/>
      <c r="Z106" s="34"/>
      <c r="AA106" s="34"/>
      <c r="AB106" s="34"/>
      <c r="AC106" s="34"/>
      <c r="AD106" s="34"/>
      <c r="AE106" s="34"/>
      <c r="AR106" s="183" t="s">
        <v>151</v>
      </c>
      <c r="AT106" s="183" t="s">
        <v>146</v>
      </c>
      <c r="AU106" s="183" t="s">
        <v>82</v>
      </c>
      <c r="AY106" s="17" t="s">
        <v>143</v>
      </c>
      <c r="BE106" s="184">
        <f t="shared" si="4"/>
        <v>0</v>
      </c>
      <c r="BF106" s="184">
        <f t="shared" si="5"/>
        <v>0</v>
      </c>
      <c r="BG106" s="184">
        <f t="shared" si="6"/>
        <v>0</v>
      </c>
      <c r="BH106" s="184">
        <f t="shared" si="7"/>
        <v>0</v>
      </c>
      <c r="BI106" s="184">
        <f t="shared" si="8"/>
        <v>0</v>
      </c>
      <c r="BJ106" s="17" t="s">
        <v>82</v>
      </c>
      <c r="BK106" s="184">
        <f t="shared" si="9"/>
        <v>0</v>
      </c>
      <c r="BL106" s="17" t="s">
        <v>151</v>
      </c>
      <c r="BM106" s="183" t="s">
        <v>288</v>
      </c>
    </row>
    <row r="107" spans="1:65" s="2" customFormat="1" ht="16.5" customHeight="1">
      <c r="A107" s="34"/>
      <c r="B107" s="35"/>
      <c r="C107" s="173" t="s">
        <v>231</v>
      </c>
      <c r="D107" s="173" t="s">
        <v>146</v>
      </c>
      <c r="E107" s="174" t="s">
        <v>989</v>
      </c>
      <c r="F107" s="175" t="s">
        <v>990</v>
      </c>
      <c r="G107" s="176" t="s">
        <v>291</v>
      </c>
      <c r="H107" s="177">
        <v>2</v>
      </c>
      <c r="I107" s="178"/>
      <c r="J107" s="177">
        <f t="shared" si="0"/>
        <v>0</v>
      </c>
      <c r="K107" s="175" t="s">
        <v>273</v>
      </c>
      <c r="L107" s="39"/>
      <c r="M107" s="179" t="s">
        <v>18</v>
      </c>
      <c r="N107" s="180" t="s">
        <v>45</v>
      </c>
      <c r="O107" s="64"/>
      <c r="P107" s="181">
        <f t="shared" si="1"/>
        <v>0</v>
      </c>
      <c r="Q107" s="181">
        <v>0</v>
      </c>
      <c r="R107" s="181">
        <f t="shared" si="2"/>
        <v>0</v>
      </c>
      <c r="S107" s="181">
        <v>0</v>
      </c>
      <c r="T107" s="182">
        <f t="shared" si="3"/>
        <v>0</v>
      </c>
      <c r="U107" s="34"/>
      <c r="V107" s="34"/>
      <c r="W107" s="34"/>
      <c r="X107" s="34"/>
      <c r="Y107" s="34"/>
      <c r="Z107" s="34"/>
      <c r="AA107" s="34"/>
      <c r="AB107" s="34"/>
      <c r="AC107" s="34"/>
      <c r="AD107" s="34"/>
      <c r="AE107" s="34"/>
      <c r="AR107" s="183" t="s">
        <v>151</v>
      </c>
      <c r="AT107" s="183" t="s">
        <v>146</v>
      </c>
      <c r="AU107" s="183" t="s">
        <v>82</v>
      </c>
      <c r="AY107" s="17" t="s">
        <v>143</v>
      </c>
      <c r="BE107" s="184">
        <f t="shared" si="4"/>
        <v>0</v>
      </c>
      <c r="BF107" s="184">
        <f t="shared" si="5"/>
        <v>0</v>
      </c>
      <c r="BG107" s="184">
        <f t="shared" si="6"/>
        <v>0</v>
      </c>
      <c r="BH107" s="184">
        <f t="shared" si="7"/>
        <v>0</v>
      </c>
      <c r="BI107" s="184">
        <f t="shared" si="8"/>
        <v>0</v>
      </c>
      <c r="BJ107" s="17" t="s">
        <v>82</v>
      </c>
      <c r="BK107" s="184">
        <f t="shared" si="9"/>
        <v>0</v>
      </c>
      <c r="BL107" s="17" t="s">
        <v>151</v>
      </c>
      <c r="BM107" s="183" t="s">
        <v>991</v>
      </c>
    </row>
    <row r="108" spans="1:65" s="2" customFormat="1" ht="24.2" customHeight="1">
      <c r="A108" s="34"/>
      <c r="B108" s="35"/>
      <c r="C108" s="173" t="s">
        <v>239</v>
      </c>
      <c r="D108" s="173" t="s">
        <v>146</v>
      </c>
      <c r="E108" s="174" t="s">
        <v>992</v>
      </c>
      <c r="F108" s="175" t="s">
        <v>993</v>
      </c>
      <c r="G108" s="176" t="s">
        <v>291</v>
      </c>
      <c r="H108" s="177">
        <v>2</v>
      </c>
      <c r="I108" s="178"/>
      <c r="J108" s="177">
        <f t="shared" si="0"/>
        <v>0</v>
      </c>
      <c r="K108" s="175" t="s">
        <v>273</v>
      </c>
      <c r="L108" s="39"/>
      <c r="M108" s="179" t="s">
        <v>18</v>
      </c>
      <c r="N108" s="180" t="s">
        <v>45</v>
      </c>
      <c r="O108" s="64"/>
      <c r="P108" s="181">
        <f t="shared" si="1"/>
        <v>0</v>
      </c>
      <c r="Q108" s="181">
        <v>0</v>
      </c>
      <c r="R108" s="181">
        <f t="shared" si="2"/>
        <v>0</v>
      </c>
      <c r="S108" s="181">
        <v>0</v>
      </c>
      <c r="T108" s="182">
        <f t="shared" si="3"/>
        <v>0</v>
      </c>
      <c r="U108" s="34"/>
      <c r="V108" s="34"/>
      <c r="W108" s="34"/>
      <c r="X108" s="34"/>
      <c r="Y108" s="34"/>
      <c r="Z108" s="34"/>
      <c r="AA108" s="34"/>
      <c r="AB108" s="34"/>
      <c r="AC108" s="34"/>
      <c r="AD108" s="34"/>
      <c r="AE108" s="34"/>
      <c r="AR108" s="183" t="s">
        <v>151</v>
      </c>
      <c r="AT108" s="183" t="s">
        <v>146</v>
      </c>
      <c r="AU108" s="183" t="s">
        <v>82</v>
      </c>
      <c r="AY108" s="17" t="s">
        <v>143</v>
      </c>
      <c r="BE108" s="184">
        <f t="shared" si="4"/>
        <v>0</v>
      </c>
      <c r="BF108" s="184">
        <f t="shared" si="5"/>
        <v>0</v>
      </c>
      <c r="BG108" s="184">
        <f t="shared" si="6"/>
        <v>0</v>
      </c>
      <c r="BH108" s="184">
        <f t="shared" si="7"/>
        <v>0</v>
      </c>
      <c r="BI108" s="184">
        <f t="shared" si="8"/>
        <v>0</v>
      </c>
      <c r="BJ108" s="17" t="s">
        <v>82</v>
      </c>
      <c r="BK108" s="184">
        <f t="shared" si="9"/>
        <v>0</v>
      </c>
      <c r="BL108" s="17" t="s">
        <v>151</v>
      </c>
      <c r="BM108" s="183" t="s">
        <v>994</v>
      </c>
    </row>
    <row r="109" spans="1:65" s="2" customFormat="1" ht="16.5" customHeight="1">
      <c r="A109" s="34"/>
      <c r="B109" s="35"/>
      <c r="C109" s="173" t="s">
        <v>8</v>
      </c>
      <c r="D109" s="173" t="s">
        <v>146</v>
      </c>
      <c r="E109" s="174" t="s">
        <v>995</v>
      </c>
      <c r="F109" s="175" t="s">
        <v>996</v>
      </c>
      <c r="G109" s="176" t="s">
        <v>291</v>
      </c>
      <c r="H109" s="177">
        <v>1</v>
      </c>
      <c r="I109" s="178"/>
      <c r="J109" s="177">
        <f t="shared" si="0"/>
        <v>0</v>
      </c>
      <c r="K109" s="175" t="s">
        <v>273</v>
      </c>
      <c r="L109" s="39"/>
      <c r="M109" s="179" t="s">
        <v>18</v>
      </c>
      <c r="N109" s="180" t="s">
        <v>45</v>
      </c>
      <c r="O109" s="64"/>
      <c r="P109" s="181">
        <f t="shared" si="1"/>
        <v>0</v>
      </c>
      <c r="Q109" s="181">
        <v>0</v>
      </c>
      <c r="R109" s="181">
        <f t="shared" si="2"/>
        <v>0</v>
      </c>
      <c r="S109" s="181">
        <v>0</v>
      </c>
      <c r="T109" s="182">
        <f t="shared" si="3"/>
        <v>0</v>
      </c>
      <c r="U109" s="34"/>
      <c r="V109" s="34"/>
      <c r="W109" s="34"/>
      <c r="X109" s="34"/>
      <c r="Y109" s="34"/>
      <c r="Z109" s="34"/>
      <c r="AA109" s="34"/>
      <c r="AB109" s="34"/>
      <c r="AC109" s="34"/>
      <c r="AD109" s="34"/>
      <c r="AE109" s="34"/>
      <c r="AR109" s="183" t="s">
        <v>151</v>
      </c>
      <c r="AT109" s="183" t="s">
        <v>146</v>
      </c>
      <c r="AU109" s="183" t="s">
        <v>82</v>
      </c>
      <c r="AY109" s="17" t="s">
        <v>143</v>
      </c>
      <c r="BE109" s="184">
        <f t="shared" si="4"/>
        <v>0</v>
      </c>
      <c r="BF109" s="184">
        <f t="shared" si="5"/>
        <v>0</v>
      </c>
      <c r="BG109" s="184">
        <f t="shared" si="6"/>
        <v>0</v>
      </c>
      <c r="BH109" s="184">
        <f t="shared" si="7"/>
        <v>0</v>
      </c>
      <c r="BI109" s="184">
        <f t="shared" si="8"/>
        <v>0</v>
      </c>
      <c r="BJ109" s="17" t="s">
        <v>82</v>
      </c>
      <c r="BK109" s="184">
        <f t="shared" si="9"/>
        <v>0</v>
      </c>
      <c r="BL109" s="17" t="s">
        <v>151</v>
      </c>
      <c r="BM109" s="183" t="s">
        <v>311</v>
      </c>
    </row>
    <row r="110" spans="1:65" s="2" customFormat="1" ht="16.5" customHeight="1">
      <c r="A110" s="34"/>
      <c r="B110" s="35"/>
      <c r="C110" s="173" t="s">
        <v>255</v>
      </c>
      <c r="D110" s="173" t="s">
        <v>146</v>
      </c>
      <c r="E110" s="174" t="s">
        <v>997</v>
      </c>
      <c r="F110" s="175" t="s">
        <v>998</v>
      </c>
      <c r="G110" s="176" t="s">
        <v>291</v>
      </c>
      <c r="H110" s="177">
        <v>1</v>
      </c>
      <c r="I110" s="178"/>
      <c r="J110" s="177">
        <f t="shared" si="0"/>
        <v>0</v>
      </c>
      <c r="K110" s="175" t="s">
        <v>273</v>
      </c>
      <c r="L110" s="39"/>
      <c r="M110" s="179" t="s">
        <v>18</v>
      </c>
      <c r="N110" s="180" t="s">
        <v>45</v>
      </c>
      <c r="O110" s="64"/>
      <c r="P110" s="181">
        <f t="shared" si="1"/>
        <v>0</v>
      </c>
      <c r="Q110" s="181">
        <v>0</v>
      </c>
      <c r="R110" s="181">
        <f t="shared" si="2"/>
        <v>0</v>
      </c>
      <c r="S110" s="181">
        <v>0</v>
      </c>
      <c r="T110" s="182">
        <f t="shared" si="3"/>
        <v>0</v>
      </c>
      <c r="U110" s="34"/>
      <c r="V110" s="34"/>
      <c r="W110" s="34"/>
      <c r="X110" s="34"/>
      <c r="Y110" s="34"/>
      <c r="Z110" s="34"/>
      <c r="AA110" s="34"/>
      <c r="AB110" s="34"/>
      <c r="AC110" s="34"/>
      <c r="AD110" s="34"/>
      <c r="AE110" s="34"/>
      <c r="AR110" s="183" t="s">
        <v>151</v>
      </c>
      <c r="AT110" s="183" t="s">
        <v>146</v>
      </c>
      <c r="AU110" s="183" t="s">
        <v>82</v>
      </c>
      <c r="AY110" s="17" t="s">
        <v>143</v>
      </c>
      <c r="BE110" s="184">
        <f t="shared" si="4"/>
        <v>0</v>
      </c>
      <c r="BF110" s="184">
        <f t="shared" si="5"/>
        <v>0</v>
      </c>
      <c r="BG110" s="184">
        <f t="shared" si="6"/>
        <v>0</v>
      </c>
      <c r="BH110" s="184">
        <f t="shared" si="7"/>
        <v>0</v>
      </c>
      <c r="BI110" s="184">
        <f t="shared" si="8"/>
        <v>0</v>
      </c>
      <c r="BJ110" s="17" t="s">
        <v>82</v>
      </c>
      <c r="BK110" s="184">
        <f t="shared" si="9"/>
        <v>0</v>
      </c>
      <c r="BL110" s="17" t="s">
        <v>151</v>
      </c>
      <c r="BM110" s="183" t="s">
        <v>321</v>
      </c>
    </row>
    <row r="111" spans="1:65" s="2" customFormat="1" ht="16.5" customHeight="1">
      <c r="A111" s="34"/>
      <c r="B111" s="35"/>
      <c r="C111" s="173" t="s">
        <v>264</v>
      </c>
      <c r="D111" s="173" t="s">
        <v>146</v>
      </c>
      <c r="E111" s="174" t="s">
        <v>999</v>
      </c>
      <c r="F111" s="175" t="s">
        <v>366</v>
      </c>
      <c r="G111" s="176" t="s">
        <v>291</v>
      </c>
      <c r="H111" s="177">
        <v>1</v>
      </c>
      <c r="I111" s="178"/>
      <c r="J111" s="177">
        <f t="shared" si="0"/>
        <v>0</v>
      </c>
      <c r="K111" s="175" t="s">
        <v>273</v>
      </c>
      <c r="L111" s="39"/>
      <c r="M111" s="179" t="s">
        <v>18</v>
      </c>
      <c r="N111" s="180" t="s">
        <v>45</v>
      </c>
      <c r="O111" s="64"/>
      <c r="P111" s="181">
        <f t="shared" si="1"/>
        <v>0</v>
      </c>
      <c r="Q111" s="181">
        <v>0</v>
      </c>
      <c r="R111" s="181">
        <f t="shared" si="2"/>
        <v>0</v>
      </c>
      <c r="S111" s="181">
        <v>0</v>
      </c>
      <c r="T111" s="182">
        <f t="shared" si="3"/>
        <v>0</v>
      </c>
      <c r="U111" s="34"/>
      <c r="V111" s="34"/>
      <c r="W111" s="34"/>
      <c r="X111" s="34"/>
      <c r="Y111" s="34"/>
      <c r="Z111" s="34"/>
      <c r="AA111" s="34"/>
      <c r="AB111" s="34"/>
      <c r="AC111" s="34"/>
      <c r="AD111" s="34"/>
      <c r="AE111" s="34"/>
      <c r="AR111" s="183" t="s">
        <v>151</v>
      </c>
      <c r="AT111" s="183" t="s">
        <v>146</v>
      </c>
      <c r="AU111" s="183" t="s">
        <v>82</v>
      </c>
      <c r="AY111" s="17" t="s">
        <v>143</v>
      </c>
      <c r="BE111" s="184">
        <f t="shared" si="4"/>
        <v>0</v>
      </c>
      <c r="BF111" s="184">
        <f t="shared" si="5"/>
        <v>0</v>
      </c>
      <c r="BG111" s="184">
        <f t="shared" si="6"/>
        <v>0</v>
      </c>
      <c r="BH111" s="184">
        <f t="shared" si="7"/>
        <v>0</v>
      </c>
      <c r="BI111" s="184">
        <f t="shared" si="8"/>
        <v>0</v>
      </c>
      <c r="BJ111" s="17" t="s">
        <v>82</v>
      </c>
      <c r="BK111" s="184">
        <f t="shared" si="9"/>
        <v>0</v>
      </c>
      <c r="BL111" s="17" t="s">
        <v>151</v>
      </c>
      <c r="BM111" s="183" t="s">
        <v>1000</v>
      </c>
    </row>
    <row r="112" spans="1:65" s="12" customFormat="1" ht="25.9" customHeight="1">
      <c r="B112" s="157"/>
      <c r="C112" s="158"/>
      <c r="D112" s="159" t="s">
        <v>73</v>
      </c>
      <c r="E112" s="160" t="s">
        <v>766</v>
      </c>
      <c r="F112" s="160" t="s">
        <v>767</v>
      </c>
      <c r="G112" s="158"/>
      <c r="H112" s="158"/>
      <c r="I112" s="161"/>
      <c r="J112" s="162">
        <f>BK112</f>
        <v>0</v>
      </c>
      <c r="K112" s="158"/>
      <c r="L112" s="163"/>
      <c r="M112" s="164"/>
      <c r="N112" s="165"/>
      <c r="O112" s="165"/>
      <c r="P112" s="166">
        <f>SUM(P113:P114)</f>
        <v>0</v>
      </c>
      <c r="Q112" s="165"/>
      <c r="R112" s="166">
        <f>SUM(R113:R114)</f>
        <v>0</v>
      </c>
      <c r="S112" s="165"/>
      <c r="T112" s="167">
        <f>SUM(T113:T114)</f>
        <v>0</v>
      </c>
      <c r="AR112" s="168" t="s">
        <v>151</v>
      </c>
      <c r="AT112" s="169" t="s">
        <v>73</v>
      </c>
      <c r="AU112" s="169" t="s">
        <v>74</v>
      </c>
      <c r="AY112" s="168" t="s">
        <v>143</v>
      </c>
      <c r="BK112" s="170">
        <f>SUM(BK113:BK114)</f>
        <v>0</v>
      </c>
    </row>
    <row r="113" spans="1:65" s="2" customFormat="1" ht="37.9" customHeight="1">
      <c r="A113" s="34"/>
      <c r="B113" s="35"/>
      <c r="C113" s="173" t="s">
        <v>269</v>
      </c>
      <c r="D113" s="173" t="s">
        <v>146</v>
      </c>
      <c r="E113" s="174" t="s">
        <v>768</v>
      </c>
      <c r="F113" s="175" t="s">
        <v>769</v>
      </c>
      <c r="G113" s="176" t="s">
        <v>770</v>
      </c>
      <c r="H113" s="177">
        <v>47</v>
      </c>
      <c r="I113" s="178"/>
      <c r="J113" s="177">
        <f>ROUND((ROUND(I113,2))*(ROUND(H113,2)),2)</f>
        <v>0</v>
      </c>
      <c r="K113" s="175" t="s">
        <v>150</v>
      </c>
      <c r="L113" s="39"/>
      <c r="M113" s="179" t="s">
        <v>18</v>
      </c>
      <c r="N113" s="180" t="s">
        <v>45</v>
      </c>
      <c r="O113" s="64"/>
      <c r="P113" s="181">
        <f>O113*H113</f>
        <v>0</v>
      </c>
      <c r="Q113" s="181">
        <v>0</v>
      </c>
      <c r="R113" s="181">
        <f>Q113*H113</f>
        <v>0</v>
      </c>
      <c r="S113" s="181">
        <v>0</v>
      </c>
      <c r="T113" s="182">
        <f>S113*H113</f>
        <v>0</v>
      </c>
      <c r="U113" s="34"/>
      <c r="V113" s="34"/>
      <c r="W113" s="34"/>
      <c r="X113" s="34"/>
      <c r="Y113" s="34"/>
      <c r="Z113" s="34"/>
      <c r="AA113" s="34"/>
      <c r="AB113" s="34"/>
      <c r="AC113" s="34"/>
      <c r="AD113" s="34"/>
      <c r="AE113" s="34"/>
      <c r="AR113" s="183" t="s">
        <v>947</v>
      </c>
      <c r="AT113" s="183" t="s">
        <v>146</v>
      </c>
      <c r="AU113" s="183" t="s">
        <v>82</v>
      </c>
      <c r="AY113" s="17" t="s">
        <v>143</v>
      </c>
      <c r="BE113" s="184">
        <f>IF(N113="základní",J113,0)</f>
        <v>0</v>
      </c>
      <c r="BF113" s="184">
        <f>IF(N113="snížená",J113,0)</f>
        <v>0</v>
      </c>
      <c r="BG113" s="184">
        <f>IF(N113="zákl. přenesená",J113,0)</f>
        <v>0</v>
      </c>
      <c r="BH113" s="184">
        <f>IF(N113="sníž. přenesená",J113,0)</f>
        <v>0</v>
      </c>
      <c r="BI113" s="184">
        <f>IF(N113="nulová",J113,0)</f>
        <v>0</v>
      </c>
      <c r="BJ113" s="17" t="s">
        <v>82</v>
      </c>
      <c r="BK113" s="184">
        <f>ROUND((ROUND(I113,2))*(ROUND(H113,2)),2)</f>
        <v>0</v>
      </c>
      <c r="BL113" s="17" t="s">
        <v>947</v>
      </c>
      <c r="BM113" s="183" t="s">
        <v>1001</v>
      </c>
    </row>
    <row r="114" spans="1:65" s="2" customFormat="1">
      <c r="A114" s="34"/>
      <c r="B114" s="35"/>
      <c r="C114" s="36"/>
      <c r="D114" s="185" t="s">
        <v>153</v>
      </c>
      <c r="E114" s="36"/>
      <c r="F114" s="186" t="s">
        <v>773</v>
      </c>
      <c r="G114" s="36"/>
      <c r="H114" s="36"/>
      <c r="I114" s="187"/>
      <c r="J114" s="36"/>
      <c r="K114" s="36"/>
      <c r="L114" s="39"/>
      <c r="M114" s="188"/>
      <c r="N114" s="189"/>
      <c r="O114" s="64"/>
      <c r="P114" s="64"/>
      <c r="Q114" s="64"/>
      <c r="R114" s="64"/>
      <c r="S114" s="64"/>
      <c r="T114" s="65"/>
      <c r="U114" s="34"/>
      <c r="V114" s="34"/>
      <c r="W114" s="34"/>
      <c r="X114" s="34"/>
      <c r="Y114" s="34"/>
      <c r="Z114" s="34"/>
      <c r="AA114" s="34"/>
      <c r="AB114" s="34"/>
      <c r="AC114" s="34"/>
      <c r="AD114" s="34"/>
      <c r="AE114" s="34"/>
      <c r="AT114" s="17" t="s">
        <v>153</v>
      </c>
      <c r="AU114" s="17" t="s">
        <v>82</v>
      </c>
    </row>
    <row r="115" spans="1:65" s="12" customFormat="1" ht="25.9" customHeight="1">
      <c r="B115" s="157"/>
      <c r="C115" s="158"/>
      <c r="D115" s="159" t="s">
        <v>73</v>
      </c>
      <c r="E115" s="160" t="s">
        <v>640</v>
      </c>
      <c r="F115" s="160" t="s">
        <v>641</v>
      </c>
      <c r="G115" s="158"/>
      <c r="H115" s="158"/>
      <c r="I115" s="161"/>
      <c r="J115" s="162">
        <f>BK115</f>
        <v>0</v>
      </c>
      <c r="K115" s="158"/>
      <c r="L115" s="163"/>
      <c r="M115" s="164"/>
      <c r="N115" s="165"/>
      <c r="O115" s="165"/>
      <c r="P115" s="166">
        <f>P116</f>
        <v>0</v>
      </c>
      <c r="Q115" s="165"/>
      <c r="R115" s="166">
        <f>R116</f>
        <v>0</v>
      </c>
      <c r="S115" s="165"/>
      <c r="T115" s="167">
        <f>T116</f>
        <v>0</v>
      </c>
      <c r="AR115" s="168" t="s">
        <v>177</v>
      </c>
      <c r="AT115" s="169" t="s">
        <v>73</v>
      </c>
      <c r="AU115" s="169" t="s">
        <v>74</v>
      </c>
      <c r="AY115" s="168" t="s">
        <v>143</v>
      </c>
      <c r="BK115" s="170">
        <f>BK116</f>
        <v>0</v>
      </c>
    </row>
    <row r="116" spans="1:65" s="12" customFormat="1" ht="22.9" customHeight="1">
      <c r="B116" s="157"/>
      <c r="C116" s="158"/>
      <c r="D116" s="159" t="s">
        <v>73</v>
      </c>
      <c r="E116" s="171" t="s">
        <v>671</v>
      </c>
      <c r="F116" s="171" t="s">
        <v>672</v>
      </c>
      <c r="G116" s="158"/>
      <c r="H116" s="158"/>
      <c r="I116" s="161"/>
      <c r="J116" s="172">
        <f>BK116</f>
        <v>0</v>
      </c>
      <c r="K116" s="158"/>
      <c r="L116" s="163"/>
      <c r="M116" s="164"/>
      <c r="N116" s="165"/>
      <c r="O116" s="165"/>
      <c r="P116" s="166">
        <f>SUM(P117:P119)</f>
        <v>0</v>
      </c>
      <c r="Q116" s="165"/>
      <c r="R116" s="166">
        <f>SUM(R117:R119)</f>
        <v>0</v>
      </c>
      <c r="S116" s="165"/>
      <c r="T116" s="167">
        <f>SUM(T117:T119)</f>
        <v>0</v>
      </c>
      <c r="AR116" s="168" t="s">
        <v>177</v>
      </c>
      <c r="AT116" s="169" t="s">
        <v>73</v>
      </c>
      <c r="AU116" s="169" t="s">
        <v>82</v>
      </c>
      <c r="AY116" s="168" t="s">
        <v>143</v>
      </c>
      <c r="BK116" s="170">
        <f>SUM(BK117:BK119)</f>
        <v>0</v>
      </c>
    </row>
    <row r="117" spans="1:65" s="2" customFormat="1" ht="16.5" customHeight="1">
      <c r="A117" s="34"/>
      <c r="B117" s="35"/>
      <c r="C117" s="173" t="s">
        <v>275</v>
      </c>
      <c r="D117" s="173" t="s">
        <v>146</v>
      </c>
      <c r="E117" s="174" t="s">
        <v>1002</v>
      </c>
      <c r="F117" s="175" t="s">
        <v>1003</v>
      </c>
      <c r="G117" s="176" t="s">
        <v>1004</v>
      </c>
      <c r="H117" s="177">
        <v>1</v>
      </c>
      <c r="I117" s="178"/>
      <c r="J117" s="177">
        <f>ROUND((ROUND(I117,2))*(ROUND(H117,2)),2)</f>
        <v>0</v>
      </c>
      <c r="K117" s="175" t="s">
        <v>150</v>
      </c>
      <c r="L117" s="39"/>
      <c r="M117" s="179" t="s">
        <v>18</v>
      </c>
      <c r="N117" s="180" t="s">
        <v>45</v>
      </c>
      <c r="O117" s="64"/>
      <c r="P117" s="181">
        <f>O117*H117</f>
        <v>0</v>
      </c>
      <c r="Q117" s="181">
        <v>0</v>
      </c>
      <c r="R117" s="181">
        <f>Q117*H117</f>
        <v>0</v>
      </c>
      <c r="S117" s="181">
        <v>0</v>
      </c>
      <c r="T117" s="182">
        <f>S117*H117</f>
        <v>0</v>
      </c>
      <c r="U117" s="34"/>
      <c r="V117" s="34"/>
      <c r="W117" s="34"/>
      <c r="X117" s="34"/>
      <c r="Y117" s="34"/>
      <c r="Z117" s="34"/>
      <c r="AA117" s="34"/>
      <c r="AB117" s="34"/>
      <c r="AC117" s="34"/>
      <c r="AD117" s="34"/>
      <c r="AE117" s="34"/>
      <c r="AR117" s="183" t="s">
        <v>647</v>
      </c>
      <c r="AT117" s="183" t="s">
        <v>146</v>
      </c>
      <c r="AU117" s="183" t="s">
        <v>84</v>
      </c>
      <c r="AY117" s="17" t="s">
        <v>143</v>
      </c>
      <c r="BE117" s="184">
        <f>IF(N117="základní",J117,0)</f>
        <v>0</v>
      </c>
      <c r="BF117" s="184">
        <f>IF(N117="snížená",J117,0)</f>
        <v>0</v>
      </c>
      <c r="BG117" s="184">
        <f>IF(N117="zákl. přenesená",J117,0)</f>
        <v>0</v>
      </c>
      <c r="BH117" s="184">
        <f>IF(N117="sníž. přenesená",J117,0)</f>
        <v>0</v>
      </c>
      <c r="BI117" s="184">
        <f>IF(N117="nulová",J117,0)</f>
        <v>0</v>
      </c>
      <c r="BJ117" s="17" t="s">
        <v>82</v>
      </c>
      <c r="BK117" s="184">
        <f>ROUND((ROUND(I117,2))*(ROUND(H117,2)),2)</f>
        <v>0</v>
      </c>
      <c r="BL117" s="17" t="s">
        <v>647</v>
      </c>
      <c r="BM117" s="183" t="s">
        <v>1005</v>
      </c>
    </row>
    <row r="118" spans="1:65" s="2" customFormat="1">
      <c r="A118" s="34"/>
      <c r="B118" s="35"/>
      <c r="C118" s="36"/>
      <c r="D118" s="185" t="s">
        <v>153</v>
      </c>
      <c r="E118" s="36"/>
      <c r="F118" s="186" t="s">
        <v>1006</v>
      </c>
      <c r="G118" s="36"/>
      <c r="H118" s="36"/>
      <c r="I118" s="187"/>
      <c r="J118" s="36"/>
      <c r="K118" s="36"/>
      <c r="L118" s="39"/>
      <c r="M118" s="188"/>
      <c r="N118" s="189"/>
      <c r="O118" s="64"/>
      <c r="P118" s="64"/>
      <c r="Q118" s="64"/>
      <c r="R118" s="64"/>
      <c r="S118" s="64"/>
      <c r="T118" s="65"/>
      <c r="U118" s="34"/>
      <c r="V118" s="34"/>
      <c r="W118" s="34"/>
      <c r="X118" s="34"/>
      <c r="Y118" s="34"/>
      <c r="Z118" s="34"/>
      <c r="AA118" s="34"/>
      <c r="AB118" s="34"/>
      <c r="AC118" s="34"/>
      <c r="AD118" s="34"/>
      <c r="AE118" s="34"/>
      <c r="AT118" s="17" t="s">
        <v>153</v>
      </c>
      <c r="AU118" s="17" t="s">
        <v>84</v>
      </c>
    </row>
    <row r="119" spans="1:65" s="2" customFormat="1" ht="29.25">
      <c r="A119" s="34"/>
      <c r="B119" s="35"/>
      <c r="C119" s="36"/>
      <c r="D119" s="201" t="s">
        <v>529</v>
      </c>
      <c r="E119" s="36"/>
      <c r="F119" s="233" t="s">
        <v>1007</v>
      </c>
      <c r="G119" s="36"/>
      <c r="H119" s="36"/>
      <c r="I119" s="187"/>
      <c r="J119" s="36"/>
      <c r="K119" s="36"/>
      <c r="L119" s="39"/>
      <c r="M119" s="234"/>
      <c r="N119" s="235"/>
      <c r="O119" s="236"/>
      <c r="P119" s="236"/>
      <c r="Q119" s="236"/>
      <c r="R119" s="236"/>
      <c r="S119" s="236"/>
      <c r="T119" s="237"/>
      <c r="U119" s="34"/>
      <c r="V119" s="34"/>
      <c r="W119" s="34"/>
      <c r="X119" s="34"/>
      <c r="Y119" s="34"/>
      <c r="Z119" s="34"/>
      <c r="AA119" s="34"/>
      <c r="AB119" s="34"/>
      <c r="AC119" s="34"/>
      <c r="AD119" s="34"/>
      <c r="AE119" s="34"/>
      <c r="AT119" s="17" t="s">
        <v>529</v>
      </c>
      <c r="AU119" s="17" t="s">
        <v>84</v>
      </c>
    </row>
    <row r="120" spans="1:65" s="2" customFormat="1" ht="6.95" customHeight="1">
      <c r="A120" s="34"/>
      <c r="B120" s="47"/>
      <c r="C120" s="48"/>
      <c r="D120" s="48"/>
      <c r="E120" s="48"/>
      <c r="F120" s="48"/>
      <c r="G120" s="48"/>
      <c r="H120" s="48"/>
      <c r="I120" s="48"/>
      <c r="J120" s="48"/>
      <c r="K120" s="48"/>
      <c r="L120" s="39"/>
      <c r="M120" s="34"/>
      <c r="O120" s="34"/>
      <c r="P120" s="34"/>
      <c r="Q120" s="34"/>
      <c r="R120" s="34"/>
      <c r="S120" s="34"/>
      <c r="T120" s="34"/>
      <c r="U120" s="34"/>
      <c r="V120" s="34"/>
      <c r="W120" s="34"/>
      <c r="X120" s="34"/>
      <c r="Y120" s="34"/>
      <c r="Z120" s="34"/>
      <c r="AA120" s="34"/>
      <c r="AB120" s="34"/>
      <c r="AC120" s="34"/>
      <c r="AD120" s="34"/>
      <c r="AE120" s="34"/>
    </row>
  </sheetData>
  <sheetProtection algorithmName="SHA-512" hashValue="Hxyt/s2D+f17v+Z/bU7PyaQ+BP9fxNqcCa+K0qN2nSRVoLNhFdUaz2fEtFt8vds7r7CfSKnL3llBBfCMnFVamA==" saltValue="EXe9ta0J+MmxbnzuUrGbaA==" spinCount="100000" sheet="1" objects="1" scenarios="1"/>
  <autoFilter ref="C85:K119" xr:uid="{00000000-0009-0000-0000-000004000000}"/>
  <mergeCells count="9">
    <mergeCell ref="E50:H50"/>
    <mergeCell ref="E76:H76"/>
    <mergeCell ref="E78:H78"/>
    <mergeCell ref="L2:V2"/>
    <mergeCell ref="E7:H7"/>
    <mergeCell ref="E9:H9"/>
    <mergeCell ref="E18:H18"/>
    <mergeCell ref="E27:H27"/>
    <mergeCell ref="E48:H48"/>
  </mergeCells>
  <hyperlinks>
    <hyperlink ref="F114" r:id="rId1" xr:uid="{00000000-0004-0000-0400-000000000000}"/>
    <hyperlink ref="F118" r:id="rId2" xr:uid="{00000000-0004-0000-0400-000001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2:BM129"/>
  <sheetViews>
    <sheetView showGridLines="0" topLeftCell="A83" workbookViewId="0">
      <selection activeCell="I94" sqref="I94"/>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96</v>
      </c>
    </row>
    <row r="3" spans="1:46" s="1" customFormat="1" ht="6.95" customHeight="1">
      <c r="B3" s="101"/>
      <c r="C3" s="102"/>
      <c r="D3" s="102"/>
      <c r="E3" s="102"/>
      <c r="F3" s="102"/>
      <c r="G3" s="102"/>
      <c r="H3" s="102"/>
      <c r="I3" s="102"/>
      <c r="J3" s="102"/>
      <c r="K3" s="102"/>
      <c r="L3" s="20"/>
      <c r="AT3" s="17" t="s">
        <v>84</v>
      </c>
    </row>
    <row r="4" spans="1:46" s="1" customFormat="1" ht="24.95" customHeight="1">
      <c r="B4" s="20"/>
      <c r="D4" s="103" t="s">
        <v>100</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DP12 = E2P1 + E2P3</v>
      </c>
      <c r="F7" s="282"/>
      <c r="G7" s="282"/>
      <c r="H7" s="282"/>
      <c r="L7" s="20"/>
    </row>
    <row r="8" spans="1:46" s="2" customFormat="1" ht="12" customHeight="1">
      <c r="A8" s="34"/>
      <c r="B8" s="39"/>
      <c r="C8" s="34"/>
      <c r="D8" s="105" t="s">
        <v>101</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1008</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20</v>
      </c>
      <c r="E12" s="34"/>
      <c r="F12" s="107" t="s">
        <v>21</v>
      </c>
      <c r="G12" s="34"/>
      <c r="H12" s="34"/>
      <c r="I12" s="105" t="s">
        <v>22</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24</v>
      </c>
      <c r="E14" s="34"/>
      <c r="F14" s="34"/>
      <c r="G14" s="34"/>
      <c r="H14" s="34"/>
      <c r="I14" s="105" t="s">
        <v>25</v>
      </c>
      <c r="J14" s="107" t="s">
        <v>26</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27</v>
      </c>
      <c r="F15" s="34"/>
      <c r="G15" s="34"/>
      <c r="H15" s="34"/>
      <c r="I15" s="105" t="s">
        <v>28</v>
      </c>
      <c r="J15" s="107" t="s">
        <v>29</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30</v>
      </c>
      <c r="E17" s="34"/>
      <c r="F17" s="34"/>
      <c r="G17" s="34"/>
      <c r="H17" s="34"/>
      <c r="I17" s="105" t="s">
        <v>25</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28</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32</v>
      </c>
      <c r="E20" s="34"/>
      <c r="F20" s="34"/>
      <c r="G20" s="34"/>
      <c r="H20" s="34"/>
      <c r="I20" s="105" t="s">
        <v>25</v>
      </c>
      <c r="J20" s="107" t="s">
        <v>33</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34</v>
      </c>
      <c r="F21" s="34"/>
      <c r="G21" s="34"/>
      <c r="H21" s="34"/>
      <c r="I21" s="105" t="s">
        <v>28</v>
      </c>
      <c r="J21" s="107" t="s">
        <v>35</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37</v>
      </c>
      <c r="E23" s="34"/>
      <c r="F23" s="34"/>
      <c r="G23" s="34"/>
      <c r="H23" s="34"/>
      <c r="I23" s="105" t="s">
        <v>25</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1009</v>
      </c>
      <c r="F24" s="34"/>
      <c r="G24" s="34"/>
      <c r="H24" s="34"/>
      <c r="I24" s="105" t="s">
        <v>28</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104</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40</v>
      </c>
      <c r="E30" s="34"/>
      <c r="F30" s="34"/>
      <c r="G30" s="34"/>
      <c r="H30" s="34"/>
      <c r="I30" s="34"/>
      <c r="J30" s="114">
        <f>ROUND(J85, 2)</f>
        <v>72975</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44</v>
      </c>
      <c r="E33" s="105" t="s">
        <v>45</v>
      </c>
      <c r="F33" s="117">
        <f>ROUND((SUM(BE85:BE128)),  2)</f>
        <v>72975</v>
      </c>
      <c r="G33" s="34"/>
      <c r="H33" s="34"/>
      <c r="I33" s="118">
        <v>0.21</v>
      </c>
      <c r="J33" s="117">
        <f>ROUND(((SUM(BE85:BE128))*I33),  2)</f>
        <v>15324.75</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46</v>
      </c>
      <c r="F34" s="117">
        <f>ROUND((SUM(BF85:BF128)),  2)</f>
        <v>0</v>
      </c>
      <c r="G34" s="34"/>
      <c r="H34" s="34"/>
      <c r="I34" s="118">
        <v>0.15</v>
      </c>
      <c r="J34" s="117">
        <f>ROUND(((SUM(BF85:BF128))*I34),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ROUND((SUM(BG85:BG128)),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ROUND((SUM(BH85:BH128)),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ROUND((SUM(BI85:BI128)),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50</v>
      </c>
      <c r="E39" s="121"/>
      <c r="F39" s="121"/>
      <c r="G39" s="122" t="s">
        <v>51</v>
      </c>
      <c r="H39" s="123" t="s">
        <v>52</v>
      </c>
      <c r="I39" s="121"/>
      <c r="J39" s="124">
        <f>SUM(J30:J37)</f>
        <v>88299.75</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105</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DP12 = E2P1 + E2P3</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101</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D1.4.5 - Měření a regulace - DP12</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20</v>
      </c>
      <c r="D52" s="36"/>
      <c r="E52" s="36"/>
      <c r="F52" s="27" t="str">
        <f>F12</f>
        <v>Česká národní banka, Na příkopě 864/28, 110 00 Pra</v>
      </c>
      <c r="G52" s="36"/>
      <c r="H52" s="36"/>
      <c r="I52" s="29" t="s">
        <v>22</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24</v>
      </c>
      <c r="D54" s="36"/>
      <c r="E54" s="36"/>
      <c r="F54" s="27" t="str">
        <f>E15</f>
        <v>ČESKÁ NÁRODNÍ BANKA</v>
      </c>
      <c r="G54" s="36"/>
      <c r="H54" s="36"/>
      <c r="I54" s="29" t="s">
        <v>32</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30</v>
      </c>
      <c r="D55" s="36"/>
      <c r="E55" s="36"/>
      <c r="F55" s="27" t="str">
        <f>IF(E18="","",E18)</f>
        <v>Vyplň údaj</v>
      </c>
      <c r="G55" s="36"/>
      <c r="H55" s="36"/>
      <c r="I55" s="29" t="s">
        <v>37</v>
      </c>
      <c r="J55" s="32" t="str">
        <f>E24</f>
        <v>Stanislav Gajzler,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106</v>
      </c>
      <c r="D57" s="131"/>
      <c r="E57" s="131"/>
      <c r="F57" s="131"/>
      <c r="G57" s="131"/>
      <c r="H57" s="131"/>
      <c r="I57" s="131"/>
      <c r="J57" s="132" t="s">
        <v>107</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72</v>
      </c>
      <c r="D59" s="36"/>
      <c r="E59" s="36"/>
      <c r="F59" s="36"/>
      <c r="G59" s="36"/>
      <c r="H59" s="36"/>
      <c r="I59" s="36"/>
      <c r="J59" s="77">
        <f>J85</f>
        <v>72975</v>
      </c>
      <c r="K59" s="36"/>
      <c r="L59" s="106"/>
      <c r="S59" s="34"/>
      <c r="T59" s="34"/>
      <c r="U59" s="34"/>
      <c r="V59" s="34"/>
      <c r="W59" s="34"/>
      <c r="X59" s="34"/>
      <c r="Y59" s="34"/>
      <c r="Z59" s="34"/>
      <c r="AA59" s="34"/>
      <c r="AB59" s="34"/>
      <c r="AC59" s="34"/>
      <c r="AD59" s="34"/>
      <c r="AE59" s="34"/>
      <c r="AU59" s="17" t="s">
        <v>108</v>
      </c>
    </row>
    <row r="60" spans="1:47" s="9" customFormat="1" ht="24.95" customHeight="1">
      <c r="B60" s="134"/>
      <c r="C60" s="135"/>
      <c r="D60" s="136" t="s">
        <v>1010</v>
      </c>
      <c r="E60" s="137"/>
      <c r="F60" s="137"/>
      <c r="G60" s="137"/>
      <c r="H60" s="137"/>
      <c r="I60" s="137"/>
      <c r="J60" s="138">
        <f>J86</f>
        <v>0</v>
      </c>
      <c r="K60" s="135"/>
      <c r="L60" s="139"/>
    </row>
    <row r="61" spans="1:47" s="9" customFormat="1" ht="24.95" customHeight="1">
      <c r="B61" s="134"/>
      <c r="C61" s="135"/>
      <c r="D61" s="136" t="s">
        <v>1011</v>
      </c>
      <c r="E61" s="137"/>
      <c r="F61" s="137"/>
      <c r="G61" s="137"/>
      <c r="H61" s="137"/>
      <c r="I61" s="137"/>
      <c r="J61" s="138">
        <f>J91</f>
        <v>72975</v>
      </c>
      <c r="K61" s="135"/>
      <c r="L61" s="139"/>
    </row>
    <row r="62" spans="1:47" s="9" customFormat="1" ht="24.95" customHeight="1">
      <c r="B62" s="134"/>
      <c r="C62" s="135"/>
      <c r="D62" s="136" t="s">
        <v>953</v>
      </c>
      <c r="E62" s="137"/>
      <c r="F62" s="137"/>
      <c r="G62" s="137"/>
      <c r="H62" s="137"/>
      <c r="I62" s="137"/>
      <c r="J62" s="138">
        <f>J98</f>
        <v>0</v>
      </c>
      <c r="K62" s="135"/>
      <c r="L62" s="139"/>
    </row>
    <row r="63" spans="1:47" s="9" customFormat="1" ht="24.95" customHeight="1">
      <c r="B63" s="134"/>
      <c r="C63" s="135"/>
      <c r="D63" s="136" t="s">
        <v>1012</v>
      </c>
      <c r="E63" s="137"/>
      <c r="F63" s="137"/>
      <c r="G63" s="137"/>
      <c r="H63" s="137"/>
      <c r="I63" s="137"/>
      <c r="J63" s="138">
        <f>J105</f>
        <v>0</v>
      </c>
      <c r="K63" s="135"/>
      <c r="L63" s="139"/>
    </row>
    <row r="64" spans="1:47" s="9" customFormat="1" ht="24.95" customHeight="1">
      <c r="B64" s="134"/>
      <c r="C64" s="135"/>
      <c r="D64" s="136" t="s">
        <v>1013</v>
      </c>
      <c r="E64" s="137"/>
      <c r="F64" s="137"/>
      <c r="G64" s="137"/>
      <c r="H64" s="137"/>
      <c r="I64" s="137"/>
      <c r="J64" s="138">
        <f>J112</f>
        <v>0</v>
      </c>
      <c r="K64" s="135"/>
      <c r="L64" s="139"/>
    </row>
    <row r="65" spans="1:31" s="9" customFormat="1" ht="24.95" customHeight="1">
      <c r="B65" s="134"/>
      <c r="C65" s="135"/>
      <c r="D65" s="136" t="s">
        <v>706</v>
      </c>
      <c r="E65" s="137"/>
      <c r="F65" s="137"/>
      <c r="G65" s="137"/>
      <c r="H65" s="137"/>
      <c r="I65" s="137"/>
      <c r="J65" s="138">
        <f>J126</f>
        <v>0</v>
      </c>
      <c r="K65" s="135"/>
      <c r="L65" s="139"/>
    </row>
    <row r="66" spans="1:31" s="2" customFormat="1" ht="21.75" customHeight="1">
      <c r="A66" s="34"/>
      <c r="B66" s="35"/>
      <c r="C66" s="36"/>
      <c r="D66" s="36"/>
      <c r="E66" s="36"/>
      <c r="F66" s="36"/>
      <c r="G66" s="36"/>
      <c r="H66" s="36"/>
      <c r="I66" s="36"/>
      <c r="J66" s="36"/>
      <c r="K66" s="36"/>
      <c r="L66" s="106"/>
      <c r="S66" s="34"/>
      <c r="T66" s="34"/>
      <c r="U66" s="34"/>
      <c r="V66" s="34"/>
      <c r="W66" s="34"/>
      <c r="X66" s="34"/>
      <c r="Y66" s="34"/>
      <c r="Z66" s="34"/>
      <c r="AA66" s="34"/>
      <c r="AB66" s="34"/>
      <c r="AC66" s="34"/>
      <c r="AD66" s="34"/>
      <c r="AE66" s="34"/>
    </row>
    <row r="67" spans="1:31" s="2" customFormat="1" ht="6.95" customHeight="1">
      <c r="A67" s="34"/>
      <c r="B67" s="47"/>
      <c r="C67" s="48"/>
      <c r="D67" s="48"/>
      <c r="E67" s="48"/>
      <c r="F67" s="48"/>
      <c r="G67" s="48"/>
      <c r="H67" s="48"/>
      <c r="I67" s="48"/>
      <c r="J67" s="48"/>
      <c r="K67" s="48"/>
      <c r="L67" s="106"/>
      <c r="S67" s="34"/>
      <c r="T67" s="34"/>
      <c r="U67" s="34"/>
      <c r="V67" s="34"/>
      <c r="W67" s="34"/>
      <c r="X67" s="34"/>
      <c r="Y67" s="34"/>
      <c r="Z67" s="34"/>
      <c r="AA67" s="34"/>
      <c r="AB67" s="34"/>
      <c r="AC67" s="34"/>
      <c r="AD67" s="34"/>
      <c r="AE67" s="34"/>
    </row>
    <row r="71" spans="1:31" s="2" customFormat="1" ht="6.95" customHeight="1">
      <c r="A71" s="34"/>
      <c r="B71" s="49"/>
      <c r="C71" s="50"/>
      <c r="D71" s="50"/>
      <c r="E71" s="50"/>
      <c r="F71" s="50"/>
      <c r="G71" s="50"/>
      <c r="H71" s="50"/>
      <c r="I71" s="50"/>
      <c r="J71" s="50"/>
      <c r="K71" s="50"/>
      <c r="L71" s="106"/>
      <c r="S71" s="34"/>
      <c r="T71" s="34"/>
      <c r="U71" s="34"/>
      <c r="V71" s="34"/>
      <c r="W71" s="34"/>
      <c r="X71" s="34"/>
      <c r="Y71" s="34"/>
      <c r="Z71" s="34"/>
      <c r="AA71" s="34"/>
      <c r="AB71" s="34"/>
      <c r="AC71" s="34"/>
      <c r="AD71" s="34"/>
      <c r="AE71" s="34"/>
    </row>
    <row r="72" spans="1:31" s="2" customFormat="1" ht="24.95" customHeight="1">
      <c r="A72" s="34"/>
      <c r="B72" s="35"/>
      <c r="C72" s="23" t="s">
        <v>128</v>
      </c>
      <c r="D72" s="36"/>
      <c r="E72" s="36"/>
      <c r="F72" s="36"/>
      <c r="G72" s="36"/>
      <c r="H72" s="36"/>
      <c r="I72" s="36"/>
      <c r="J72" s="36"/>
      <c r="K72" s="36"/>
      <c r="L72" s="106"/>
      <c r="S72" s="34"/>
      <c r="T72" s="34"/>
      <c r="U72" s="34"/>
      <c r="V72" s="34"/>
      <c r="W72" s="34"/>
      <c r="X72" s="34"/>
      <c r="Y72" s="34"/>
      <c r="Z72" s="34"/>
      <c r="AA72" s="34"/>
      <c r="AB72" s="34"/>
      <c r="AC72" s="34"/>
      <c r="AD72" s="34"/>
      <c r="AE72" s="34"/>
    </row>
    <row r="73" spans="1:31" s="2" customFormat="1" ht="6.95" customHeight="1">
      <c r="A73" s="34"/>
      <c r="B73" s="35"/>
      <c r="C73" s="36"/>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12" customHeight="1">
      <c r="A74" s="34"/>
      <c r="B74" s="35"/>
      <c r="C74" s="29" t="s">
        <v>15</v>
      </c>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6.5" customHeight="1">
      <c r="A75" s="34"/>
      <c r="B75" s="35"/>
      <c r="C75" s="36"/>
      <c r="D75" s="36"/>
      <c r="E75" s="279" t="str">
        <f>E7</f>
        <v>Dochlazení administrativních prostor ČNB - DP12 = E2P1 + E2P3</v>
      </c>
      <c r="F75" s="280"/>
      <c r="G75" s="280"/>
      <c r="H75" s="280"/>
      <c r="I75" s="36"/>
      <c r="J75" s="36"/>
      <c r="K75" s="36"/>
      <c r="L75" s="106"/>
      <c r="S75" s="34"/>
      <c r="T75" s="34"/>
      <c r="U75" s="34"/>
      <c r="V75" s="34"/>
      <c r="W75" s="34"/>
      <c r="X75" s="34"/>
      <c r="Y75" s="34"/>
      <c r="Z75" s="34"/>
      <c r="AA75" s="34"/>
      <c r="AB75" s="34"/>
      <c r="AC75" s="34"/>
      <c r="AD75" s="34"/>
      <c r="AE75" s="34"/>
    </row>
    <row r="76" spans="1:31" s="2" customFormat="1" ht="12" customHeight="1">
      <c r="A76" s="34"/>
      <c r="B76" s="35"/>
      <c r="C76" s="29" t="s">
        <v>101</v>
      </c>
      <c r="D76" s="36"/>
      <c r="E76" s="36"/>
      <c r="F76" s="36"/>
      <c r="G76" s="36"/>
      <c r="H76" s="36"/>
      <c r="I76" s="36"/>
      <c r="J76" s="36"/>
      <c r="K76" s="36"/>
      <c r="L76" s="106"/>
      <c r="S76" s="34"/>
      <c r="T76" s="34"/>
      <c r="U76" s="34"/>
      <c r="V76" s="34"/>
      <c r="W76" s="34"/>
      <c r="X76" s="34"/>
      <c r="Y76" s="34"/>
      <c r="Z76" s="34"/>
      <c r="AA76" s="34"/>
      <c r="AB76" s="34"/>
      <c r="AC76" s="34"/>
      <c r="AD76" s="34"/>
      <c r="AE76" s="34"/>
    </row>
    <row r="77" spans="1:31" s="2" customFormat="1" ht="16.5" customHeight="1">
      <c r="A77" s="34"/>
      <c r="B77" s="35"/>
      <c r="C77" s="36"/>
      <c r="D77" s="36"/>
      <c r="E77" s="258" t="str">
        <f>E9</f>
        <v>D1.4.5 - Měření a regulace - DP12</v>
      </c>
      <c r="F77" s="278"/>
      <c r="G77" s="278"/>
      <c r="H77" s="278"/>
      <c r="I77" s="36"/>
      <c r="J77" s="36"/>
      <c r="K77" s="36"/>
      <c r="L77" s="106"/>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12" customHeight="1">
      <c r="A79" s="34"/>
      <c r="B79" s="35"/>
      <c r="C79" s="29" t="s">
        <v>20</v>
      </c>
      <c r="D79" s="36"/>
      <c r="E79" s="36"/>
      <c r="F79" s="27" t="str">
        <f>F12</f>
        <v>Česká národní banka, Na příkopě 864/28, 110 00 Pra</v>
      </c>
      <c r="G79" s="36"/>
      <c r="H79" s="36"/>
      <c r="I79" s="29" t="s">
        <v>22</v>
      </c>
      <c r="J79" s="59" t="str">
        <f>IF(J12="","",J12)</f>
        <v>1. 5. 2023</v>
      </c>
      <c r="K79" s="36"/>
      <c r="L79" s="106"/>
      <c r="S79" s="34"/>
      <c r="T79" s="34"/>
      <c r="U79" s="34"/>
      <c r="V79" s="34"/>
      <c r="W79" s="34"/>
      <c r="X79" s="34"/>
      <c r="Y79" s="34"/>
      <c r="Z79" s="34"/>
      <c r="AA79" s="34"/>
      <c r="AB79" s="34"/>
      <c r="AC79" s="34"/>
      <c r="AD79" s="34"/>
      <c r="AE79" s="34"/>
    </row>
    <row r="80" spans="1:31" s="2" customFormat="1" ht="6.95" customHeight="1">
      <c r="A80" s="34"/>
      <c r="B80" s="35"/>
      <c r="C80" s="36"/>
      <c r="D80" s="36"/>
      <c r="E80" s="36"/>
      <c r="F80" s="36"/>
      <c r="G80" s="36"/>
      <c r="H80" s="36"/>
      <c r="I80" s="36"/>
      <c r="J80" s="36"/>
      <c r="K80" s="36"/>
      <c r="L80" s="106"/>
      <c r="S80" s="34"/>
      <c r="T80" s="34"/>
      <c r="U80" s="34"/>
      <c r="V80" s="34"/>
      <c r="W80" s="34"/>
      <c r="X80" s="34"/>
      <c r="Y80" s="34"/>
      <c r="Z80" s="34"/>
      <c r="AA80" s="34"/>
      <c r="AB80" s="34"/>
      <c r="AC80" s="34"/>
      <c r="AD80" s="34"/>
      <c r="AE80" s="34"/>
    </row>
    <row r="81" spans="1:65" s="2" customFormat="1" ht="15.2" customHeight="1">
      <c r="A81" s="34"/>
      <c r="B81" s="35"/>
      <c r="C81" s="29" t="s">
        <v>24</v>
      </c>
      <c r="D81" s="36"/>
      <c r="E81" s="36"/>
      <c r="F81" s="27" t="str">
        <f>E15</f>
        <v>ČESKÁ NÁRODNÍ BANKA</v>
      </c>
      <c r="G81" s="36"/>
      <c r="H81" s="36"/>
      <c r="I81" s="29" t="s">
        <v>32</v>
      </c>
      <c r="J81" s="32" t="str">
        <f>E21</f>
        <v>Bohemik s.r.o.</v>
      </c>
      <c r="K81" s="36"/>
      <c r="L81" s="106"/>
      <c r="S81" s="34"/>
      <c r="T81" s="34"/>
      <c r="U81" s="34"/>
      <c r="V81" s="34"/>
      <c r="W81" s="34"/>
      <c r="X81" s="34"/>
      <c r="Y81" s="34"/>
      <c r="Z81" s="34"/>
      <c r="AA81" s="34"/>
      <c r="AB81" s="34"/>
      <c r="AC81" s="34"/>
      <c r="AD81" s="34"/>
      <c r="AE81" s="34"/>
    </row>
    <row r="82" spans="1:65" s="2" customFormat="1" ht="25.7" customHeight="1">
      <c r="A82" s="34"/>
      <c r="B82" s="35"/>
      <c r="C82" s="29" t="s">
        <v>30</v>
      </c>
      <c r="D82" s="36"/>
      <c r="E82" s="36"/>
      <c r="F82" s="27" t="str">
        <f>IF(E18="","",E18)</f>
        <v>Vyplň údaj</v>
      </c>
      <c r="G82" s="36"/>
      <c r="H82" s="36"/>
      <c r="I82" s="29" t="s">
        <v>37</v>
      </c>
      <c r="J82" s="32" t="str">
        <f>E24</f>
        <v>Stanislav Gajzler, B.Hudová</v>
      </c>
      <c r="K82" s="36"/>
      <c r="L82" s="106"/>
      <c r="S82" s="34"/>
      <c r="T82" s="34"/>
      <c r="U82" s="34"/>
      <c r="V82" s="34"/>
      <c r="W82" s="34"/>
      <c r="X82" s="34"/>
      <c r="Y82" s="34"/>
      <c r="Z82" s="34"/>
      <c r="AA82" s="34"/>
      <c r="AB82" s="34"/>
      <c r="AC82" s="34"/>
      <c r="AD82" s="34"/>
      <c r="AE82" s="34"/>
    </row>
    <row r="83" spans="1:65" s="2" customFormat="1" ht="10.35" customHeight="1">
      <c r="A83" s="34"/>
      <c r="B83" s="35"/>
      <c r="C83" s="36"/>
      <c r="D83" s="36"/>
      <c r="E83" s="36"/>
      <c r="F83" s="36"/>
      <c r="G83" s="36"/>
      <c r="H83" s="36"/>
      <c r="I83" s="36"/>
      <c r="J83" s="36"/>
      <c r="K83" s="36"/>
      <c r="L83" s="106"/>
      <c r="S83" s="34"/>
      <c r="T83" s="34"/>
      <c r="U83" s="34"/>
      <c r="V83" s="34"/>
      <c r="W83" s="34"/>
      <c r="X83" s="34"/>
      <c r="Y83" s="34"/>
      <c r="Z83" s="34"/>
      <c r="AA83" s="34"/>
      <c r="AB83" s="34"/>
      <c r="AC83" s="34"/>
      <c r="AD83" s="34"/>
      <c r="AE83" s="34"/>
    </row>
    <row r="84" spans="1:65" s="11" customFormat="1" ht="29.25" customHeight="1">
      <c r="A84" s="146"/>
      <c r="B84" s="147"/>
      <c r="C84" s="148" t="s">
        <v>129</v>
      </c>
      <c r="D84" s="149" t="s">
        <v>59</v>
      </c>
      <c r="E84" s="149" t="s">
        <v>55</v>
      </c>
      <c r="F84" s="149" t="s">
        <v>56</v>
      </c>
      <c r="G84" s="149" t="s">
        <v>130</v>
      </c>
      <c r="H84" s="149" t="s">
        <v>131</v>
      </c>
      <c r="I84" s="149" t="s">
        <v>132</v>
      </c>
      <c r="J84" s="149" t="s">
        <v>107</v>
      </c>
      <c r="K84" s="150" t="s">
        <v>133</v>
      </c>
      <c r="L84" s="151"/>
      <c r="M84" s="68" t="s">
        <v>18</v>
      </c>
      <c r="N84" s="69" t="s">
        <v>44</v>
      </c>
      <c r="O84" s="69" t="s">
        <v>134</v>
      </c>
      <c r="P84" s="69" t="s">
        <v>135</v>
      </c>
      <c r="Q84" s="69" t="s">
        <v>136</v>
      </c>
      <c r="R84" s="69" t="s">
        <v>137</v>
      </c>
      <c r="S84" s="69" t="s">
        <v>138</v>
      </c>
      <c r="T84" s="70" t="s">
        <v>139</v>
      </c>
      <c r="U84" s="146"/>
      <c r="V84" s="146"/>
      <c r="W84" s="146"/>
      <c r="X84" s="146"/>
      <c r="Y84" s="146"/>
      <c r="Z84" s="146"/>
      <c r="AA84" s="146"/>
      <c r="AB84" s="146"/>
      <c r="AC84" s="146"/>
      <c r="AD84" s="146"/>
      <c r="AE84" s="146"/>
    </row>
    <row r="85" spans="1:65" s="2" customFormat="1" ht="22.9" customHeight="1">
      <c r="A85" s="34"/>
      <c r="B85" s="35"/>
      <c r="C85" s="75" t="s">
        <v>140</v>
      </c>
      <c r="D85" s="36"/>
      <c r="E85" s="36"/>
      <c r="F85" s="36"/>
      <c r="G85" s="36"/>
      <c r="H85" s="36"/>
      <c r="I85" s="36"/>
      <c r="J85" s="152">
        <f>BK85</f>
        <v>72975</v>
      </c>
      <c r="K85" s="36"/>
      <c r="L85" s="39"/>
      <c r="M85" s="71"/>
      <c r="N85" s="153"/>
      <c r="O85" s="72"/>
      <c r="P85" s="154">
        <f>P86+P91+P98+P105+P112+P126</f>
        <v>0</v>
      </c>
      <c r="Q85" s="72"/>
      <c r="R85" s="154">
        <f>R86+R91+R98+R105+R112+R126</f>
        <v>0</v>
      </c>
      <c r="S85" s="72"/>
      <c r="T85" s="155">
        <f>T86+T91+T98+T105+T112+T126</f>
        <v>0</v>
      </c>
      <c r="U85" s="34"/>
      <c r="V85" s="34"/>
      <c r="W85" s="34"/>
      <c r="X85" s="34"/>
      <c r="Y85" s="34"/>
      <c r="Z85" s="34"/>
      <c r="AA85" s="34"/>
      <c r="AB85" s="34"/>
      <c r="AC85" s="34"/>
      <c r="AD85" s="34"/>
      <c r="AE85" s="34"/>
      <c r="AT85" s="17" t="s">
        <v>73</v>
      </c>
      <c r="AU85" s="17" t="s">
        <v>108</v>
      </c>
      <c r="BK85" s="156">
        <f>BK86+BK91+BK98+BK105+BK112+BK126</f>
        <v>72975</v>
      </c>
    </row>
    <row r="86" spans="1:65" s="12" customFormat="1" ht="25.9" customHeight="1">
      <c r="B86" s="157"/>
      <c r="C86" s="158"/>
      <c r="D86" s="159" t="s">
        <v>73</v>
      </c>
      <c r="E86" s="160" t="s">
        <v>955</v>
      </c>
      <c r="F86" s="160" t="s">
        <v>1014</v>
      </c>
      <c r="G86" s="158"/>
      <c r="H86" s="158"/>
      <c r="I86" s="161"/>
      <c r="J86" s="162">
        <f>BK86</f>
        <v>0</v>
      </c>
      <c r="K86" s="158"/>
      <c r="L86" s="163"/>
      <c r="M86" s="164"/>
      <c r="N86" s="165"/>
      <c r="O86" s="165"/>
      <c r="P86" s="166">
        <f>SUM(P87:P90)</f>
        <v>0</v>
      </c>
      <c r="Q86" s="165"/>
      <c r="R86" s="166">
        <f>SUM(R87:R90)</f>
        <v>0</v>
      </c>
      <c r="S86" s="165"/>
      <c r="T86" s="167">
        <f>SUM(T87:T90)</f>
        <v>0</v>
      </c>
      <c r="AR86" s="168" t="s">
        <v>82</v>
      </c>
      <c r="AT86" s="169" t="s">
        <v>73</v>
      </c>
      <c r="AU86" s="169" t="s">
        <v>74</v>
      </c>
      <c r="AY86" s="168" t="s">
        <v>143</v>
      </c>
      <c r="BK86" s="170">
        <f>SUM(BK87:BK90)</f>
        <v>0</v>
      </c>
    </row>
    <row r="87" spans="1:65" s="2" customFormat="1" ht="16.5" customHeight="1">
      <c r="A87" s="34"/>
      <c r="B87" s="35"/>
      <c r="C87" s="173" t="s">
        <v>82</v>
      </c>
      <c r="D87" s="173" t="s">
        <v>146</v>
      </c>
      <c r="E87" s="174" t="s">
        <v>1015</v>
      </c>
      <c r="F87" s="175" t="s">
        <v>1016</v>
      </c>
      <c r="G87" s="176" t="s">
        <v>796</v>
      </c>
      <c r="H87" s="177">
        <v>15</v>
      </c>
      <c r="I87" s="178"/>
      <c r="J87" s="177">
        <f>ROUND((ROUND(I87,2))*(ROUND(H87,2)),2)</f>
        <v>0</v>
      </c>
      <c r="K87" s="175" t="s">
        <v>273</v>
      </c>
      <c r="L87" s="39"/>
      <c r="M87" s="179" t="s">
        <v>18</v>
      </c>
      <c r="N87" s="180" t="s">
        <v>45</v>
      </c>
      <c r="O87" s="64"/>
      <c r="P87" s="181">
        <f>O87*H87</f>
        <v>0</v>
      </c>
      <c r="Q87" s="181">
        <v>0</v>
      </c>
      <c r="R87" s="181">
        <f>Q87*H87</f>
        <v>0</v>
      </c>
      <c r="S87" s="181">
        <v>0</v>
      </c>
      <c r="T87" s="182">
        <f>S87*H87</f>
        <v>0</v>
      </c>
      <c r="U87" s="34"/>
      <c r="V87" s="34"/>
      <c r="W87" s="34"/>
      <c r="X87" s="34"/>
      <c r="Y87" s="34"/>
      <c r="Z87" s="34"/>
      <c r="AA87" s="34"/>
      <c r="AB87" s="34"/>
      <c r="AC87" s="34"/>
      <c r="AD87" s="34"/>
      <c r="AE87" s="34"/>
      <c r="AR87" s="183" t="s">
        <v>151</v>
      </c>
      <c r="AT87" s="183" t="s">
        <v>146</v>
      </c>
      <c r="AU87" s="183" t="s">
        <v>82</v>
      </c>
      <c r="AY87" s="17" t="s">
        <v>143</v>
      </c>
      <c r="BE87" s="184">
        <f>IF(N87="základní",J87,0)</f>
        <v>0</v>
      </c>
      <c r="BF87" s="184">
        <f>IF(N87="snížená",J87,0)</f>
        <v>0</v>
      </c>
      <c r="BG87" s="184">
        <f>IF(N87="zákl. přenesená",J87,0)</f>
        <v>0</v>
      </c>
      <c r="BH87" s="184">
        <f>IF(N87="sníž. přenesená",J87,0)</f>
        <v>0</v>
      </c>
      <c r="BI87" s="184">
        <f>IF(N87="nulová",J87,0)</f>
        <v>0</v>
      </c>
      <c r="BJ87" s="17" t="s">
        <v>82</v>
      </c>
      <c r="BK87" s="184">
        <f>ROUND((ROUND(I87,2))*(ROUND(H87,2)),2)</f>
        <v>0</v>
      </c>
      <c r="BL87" s="17" t="s">
        <v>151</v>
      </c>
      <c r="BM87" s="183" t="s">
        <v>84</v>
      </c>
    </row>
    <row r="88" spans="1:65" s="2" customFormat="1" ht="48.75">
      <c r="A88" s="34"/>
      <c r="B88" s="35"/>
      <c r="C88" s="36"/>
      <c r="D88" s="201" t="s">
        <v>529</v>
      </c>
      <c r="E88" s="36"/>
      <c r="F88" s="233" t="s">
        <v>1017</v>
      </c>
      <c r="G88" s="36"/>
      <c r="H88" s="36"/>
      <c r="I88" s="187"/>
      <c r="J88" s="36"/>
      <c r="K88" s="36"/>
      <c r="L88" s="39"/>
      <c r="M88" s="188"/>
      <c r="N88" s="189"/>
      <c r="O88" s="64"/>
      <c r="P88" s="64"/>
      <c r="Q88" s="64"/>
      <c r="R88" s="64"/>
      <c r="S88" s="64"/>
      <c r="T88" s="65"/>
      <c r="U88" s="34"/>
      <c r="V88" s="34"/>
      <c r="W88" s="34"/>
      <c r="X88" s="34"/>
      <c r="Y88" s="34"/>
      <c r="Z88" s="34"/>
      <c r="AA88" s="34"/>
      <c r="AB88" s="34"/>
      <c r="AC88" s="34"/>
      <c r="AD88" s="34"/>
      <c r="AE88" s="34"/>
      <c r="AT88" s="17" t="s">
        <v>529</v>
      </c>
      <c r="AU88" s="17" t="s">
        <v>82</v>
      </c>
    </row>
    <row r="89" spans="1:65" s="2" customFormat="1" ht="16.5" customHeight="1">
      <c r="A89" s="34"/>
      <c r="B89" s="35"/>
      <c r="C89" s="173" t="s">
        <v>84</v>
      </c>
      <c r="D89" s="173" t="s">
        <v>146</v>
      </c>
      <c r="E89" s="174" t="s">
        <v>1018</v>
      </c>
      <c r="F89" s="175" t="s">
        <v>1019</v>
      </c>
      <c r="G89" s="176" t="s">
        <v>796</v>
      </c>
      <c r="H89" s="177">
        <v>35</v>
      </c>
      <c r="I89" s="178"/>
      <c r="J89" s="177">
        <f>ROUND((ROUND(I89,2))*(ROUND(H89,2)),2)</f>
        <v>0</v>
      </c>
      <c r="K89" s="175" t="s">
        <v>273</v>
      </c>
      <c r="L89" s="39"/>
      <c r="M89" s="179" t="s">
        <v>18</v>
      </c>
      <c r="N89" s="180" t="s">
        <v>45</v>
      </c>
      <c r="O89" s="64"/>
      <c r="P89" s="181">
        <f>O89*H89</f>
        <v>0</v>
      </c>
      <c r="Q89" s="181">
        <v>0</v>
      </c>
      <c r="R89" s="181">
        <f>Q89*H89</f>
        <v>0</v>
      </c>
      <c r="S89" s="181">
        <v>0</v>
      </c>
      <c r="T89" s="182">
        <f>S89*H89</f>
        <v>0</v>
      </c>
      <c r="U89" s="34"/>
      <c r="V89" s="34"/>
      <c r="W89" s="34"/>
      <c r="X89" s="34"/>
      <c r="Y89" s="34"/>
      <c r="Z89" s="34"/>
      <c r="AA89" s="34"/>
      <c r="AB89" s="34"/>
      <c r="AC89" s="34"/>
      <c r="AD89" s="34"/>
      <c r="AE89" s="34"/>
      <c r="AR89" s="183" t="s">
        <v>151</v>
      </c>
      <c r="AT89" s="183" t="s">
        <v>146</v>
      </c>
      <c r="AU89" s="183" t="s">
        <v>82</v>
      </c>
      <c r="AY89" s="17" t="s">
        <v>143</v>
      </c>
      <c r="BE89" s="184">
        <f>IF(N89="základní",J89,0)</f>
        <v>0</v>
      </c>
      <c r="BF89" s="184">
        <f>IF(N89="snížená",J89,0)</f>
        <v>0</v>
      </c>
      <c r="BG89" s="184">
        <f>IF(N89="zákl. přenesená",J89,0)</f>
        <v>0</v>
      </c>
      <c r="BH89" s="184">
        <f>IF(N89="sníž. přenesená",J89,0)</f>
        <v>0</v>
      </c>
      <c r="BI89" s="184">
        <f>IF(N89="nulová",J89,0)</f>
        <v>0</v>
      </c>
      <c r="BJ89" s="17" t="s">
        <v>82</v>
      </c>
      <c r="BK89" s="184">
        <f>ROUND((ROUND(I89,2))*(ROUND(H89,2)),2)</f>
        <v>0</v>
      </c>
      <c r="BL89" s="17" t="s">
        <v>151</v>
      </c>
      <c r="BM89" s="183" t="s">
        <v>151</v>
      </c>
    </row>
    <row r="90" spans="1:65" s="2" customFormat="1" ht="58.5">
      <c r="A90" s="34"/>
      <c r="B90" s="35"/>
      <c r="C90" s="36"/>
      <c r="D90" s="201" t="s">
        <v>529</v>
      </c>
      <c r="E90" s="36"/>
      <c r="F90" s="233" t="s">
        <v>1020</v>
      </c>
      <c r="G90" s="36"/>
      <c r="H90" s="36"/>
      <c r="I90" s="187"/>
      <c r="J90" s="36"/>
      <c r="K90" s="36"/>
      <c r="L90" s="39"/>
      <c r="M90" s="188"/>
      <c r="N90" s="189"/>
      <c r="O90" s="64"/>
      <c r="P90" s="64"/>
      <c r="Q90" s="64"/>
      <c r="R90" s="64"/>
      <c r="S90" s="64"/>
      <c r="T90" s="65"/>
      <c r="U90" s="34"/>
      <c r="V90" s="34"/>
      <c r="W90" s="34"/>
      <c r="X90" s="34"/>
      <c r="Y90" s="34"/>
      <c r="Z90" s="34"/>
      <c r="AA90" s="34"/>
      <c r="AB90" s="34"/>
      <c r="AC90" s="34"/>
      <c r="AD90" s="34"/>
      <c r="AE90" s="34"/>
      <c r="AT90" s="17" t="s">
        <v>529</v>
      </c>
      <c r="AU90" s="17" t="s">
        <v>82</v>
      </c>
    </row>
    <row r="91" spans="1:65" s="12" customFormat="1" ht="25.9" customHeight="1">
      <c r="B91" s="157"/>
      <c r="C91" s="158"/>
      <c r="D91" s="159" t="s">
        <v>73</v>
      </c>
      <c r="E91" s="160" t="s">
        <v>792</v>
      </c>
      <c r="F91" s="160" t="s">
        <v>1021</v>
      </c>
      <c r="G91" s="158"/>
      <c r="H91" s="158"/>
      <c r="I91" s="161"/>
      <c r="J91" s="162">
        <f>BK91</f>
        <v>72975</v>
      </c>
      <c r="K91" s="158"/>
      <c r="L91" s="163"/>
      <c r="M91" s="164"/>
      <c r="N91" s="165"/>
      <c r="O91" s="165"/>
      <c r="P91" s="166">
        <f>SUM(P92:P97)</f>
        <v>0</v>
      </c>
      <c r="Q91" s="165"/>
      <c r="R91" s="166">
        <f>SUM(R92:R97)</f>
        <v>0</v>
      </c>
      <c r="S91" s="165"/>
      <c r="T91" s="167">
        <f>SUM(T92:T97)</f>
        <v>0</v>
      </c>
      <c r="AR91" s="168" t="s">
        <v>82</v>
      </c>
      <c r="AT91" s="169" t="s">
        <v>73</v>
      </c>
      <c r="AU91" s="169" t="s">
        <v>74</v>
      </c>
      <c r="AY91" s="168" t="s">
        <v>143</v>
      </c>
      <c r="BK91" s="170">
        <f>SUM(BK92:BK97)</f>
        <v>72975</v>
      </c>
    </row>
    <row r="92" spans="1:65" s="2" customFormat="1" ht="16.5" customHeight="1">
      <c r="A92" s="34"/>
      <c r="B92" s="35"/>
      <c r="C92" s="173" t="s">
        <v>144</v>
      </c>
      <c r="D92" s="173" t="s">
        <v>146</v>
      </c>
      <c r="E92" s="174" t="s">
        <v>1022</v>
      </c>
      <c r="F92" s="175" t="s">
        <v>1023</v>
      </c>
      <c r="G92" s="176" t="s">
        <v>796</v>
      </c>
      <c r="H92" s="177">
        <v>15</v>
      </c>
      <c r="I92" s="288">
        <v>385</v>
      </c>
      <c r="J92" s="177">
        <f>ROUND((ROUND(I92,2))*(ROUND(H92,2)),2)</f>
        <v>5775</v>
      </c>
      <c r="K92" s="175" t="s">
        <v>273</v>
      </c>
      <c r="L92" s="39"/>
      <c r="M92" s="179" t="s">
        <v>18</v>
      </c>
      <c r="N92" s="180" t="s">
        <v>45</v>
      </c>
      <c r="O92" s="64"/>
      <c r="P92" s="181">
        <f>O92*H92</f>
        <v>0</v>
      </c>
      <c r="Q92" s="181">
        <v>0</v>
      </c>
      <c r="R92" s="181">
        <f>Q92*H92</f>
        <v>0</v>
      </c>
      <c r="S92" s="181">
        <v>0</v>
      </c>
      <c r="T92" s="182">
        <f>S92*H92</f>
        <v>0</v>
      </c>
      <c r="U92" s="34"/>
      <c r="V92" s="34"/>
      <c r="W92" s="34"/>
      <c r="X92" s="34"/>
      <c r="Y92" s="34"/>
      <c r="Z92" s="34"/>
      <c r="AA92" s="34"/>
      <c r="AB92" s="34"/>
      <c r="AC92" s="34"/>
      <c r="AD92" s="34"/>
      <c r="AE92" s="34"/>
      <c r="AR92" s="183" t="s">
        <v>151</v>
      </c>
      <c r="AT92" s="183" t="s">
        <v>146</v>
      </c>
      <c r="AU92" s="183" t="s">
        <v>82</v>
      </c>
      <c r="AY92" s="17" t="s">
        <v>143</v>
      </c>
      <c r="BE92" s="184">
        <f>IF(N92="základní",J92,0)</f>
        <v>5775</v>
      </c>
      <c r="BF92" s="184">
        <f>IF(N92="snížená",J92,0)</f>
        <v>0</v>
      </c>
      <c r="BG92" s="184">
        <f>IF(N92="zákl. přenesená",J92,0)</f>
        <v>0</v>
      </c>
      <c r="BH92" s="184">
        <f>IF(N92="sníž. přenesená",J92,0)</f>
        <v>0</v>
      </c>
      <c r="BI92" s="184">
        <f>IF(N92="nulová",J92,0)</f>
        <v>0</v>
      </c>
      <c r="BJ92" s="17" t="s">
        <v>82</v>
      </c>
      <c r="BK92" s="184">
        <f>ROUND((ROUND(I92,2))*(ROUND(H92,2)),2)</f>
        <v>5775</v>
      </c>
      <c r="BL92" s="17" t="s">
        <v>151</v>
      </c>
      <c r="BM92" s="183" t="s">
        <v>278</v>
      </c>
    </row>
    <row r="93" spans="1:65" s="2" customFormat="1" ht="19.5">
      <c r="A93" s="34"/>
      <c r="B93" s="35"/>
      <c r="C93" s="36"/>
      <c r="D93" s="201" t="s">
        <v>529</v>
      </c>
      <c r="E93" s="36"/>
      <c r="F93" s="233" t="s">
        <v>1024</v>
      </c>
      <c r="G93" s="36"/>
      <c r="H93" s="36"/>
      <c r="J93" s="36"/>
      <c r="K93" s="36"/>
      <c r="L93" s="39"/>
      <c r="M93" s="188"/>
      <c r="N93" s="189"/>
      <c r="O93" s="64"/>
      <c r="P93" s="64"/>
      <c r="Q93" s="64"/>
      <c r="R93" s="64"/>
      <c r="S93" s="64"/>
      <c r="T93" s="65"/>
      <c r="U93" s="34"/>
      <c r="V93" s="34"/>
      <c r="W93" s="34"/>
      <c r="X93" s="34"/>
      <c r="Y93" s="34"/>
      <c r="Z93" s="34"/>
      <c r="AA93" s="34"/>
      <c r="AB93" s="34"/>
      <c r="AC93" s="34"/>
      <c r="AD93" s="34"/>
      <c r="AE93" s="34"/>
      <c r="AT93" s="17" t="s">
        <v>529</v>
      </c>
      <c r="AU93" s="17" t="s">
        <v>82</v>
      </c>
    </row>
    <row r="94" spans="1:65" s="2" customFormat="1" ht="16.5" customHeight="1">
      <c r="A94" s="34"/>
      <c r="B94" s="35"/>
      <c r="C94" s="173" t="s">
        <v>151</v>
      </c>
      <c r="D94" s="173" t="s">
        <v>146</v>
      </c>
      <c r="E94" s="174" t="s">
        <v>1025</v>
      </c>
      <c r="F94" s="175" t="s">
        <v>1026</v>
      </c>
      <c r="G94" s="176" t="s">
        <v>796</v>
      </c>
      <c r="H94" s="177">
        <v>15</v>
      </c>
      <c r="I94" s="288">
        <v>2240</v>
      </c>
      <c r="J94" s="177">
        <f>ROUND((ROUND(I94,2))*(ROUND(H94,2)),2)</f>
        <v>33600</v>
      </c>
      <c r="K94" s="175" t="s">
        <v>273</v>
      </c>
      <c r="L94" s="39"/>
      <c r="M94" s="179" t="s">
        <v>18</v>
      </c>
      <c r="N94" s="180" t="s">
        <v>45</v>
      </c>
      <c r="O94" s="64"/>
      <c r="P94" s="181">
        <f>O94*H94</f>
        <v>0</v>
      </c>
      <c r="Q94" s="181">
        <v>0</v>
      </c>
      <c r="R94" s="181">
        <f>Q94*H94</f>
        <v>0</v>
      </c>
      <c r="S94" s="181">
        <v>0</v>
      </c>
      <c r="T94" s="182">
        <f>S94*H94</f>
        <v>0</v>
      </c>
      <c r="U94" s="34"/>
      <c r="V94" s="34"/>
      <c r="W94" s="34"/>
      <c r="X94" s="34"/>
      <c r="Y94" s="34"/>
      <c r="Z94" s="34"/>
      <c r="AA94" s="34"/>
      <c r="AB94" s="34"/>
      <c r="AC94" s="34"/>
      <c r="AD94" s="34"/>
      <c r="AE94" s="34"/>
      <c r="AR94" s="183" t="s">
        <v>151</v>
      </c>
      <c r="AT94" s="183" t="s">
        <v>146</v>
      </c>
      <c r="AU94" s="183" t="s">
        <v>82</v>
      </c>
      <c r="AY94" s="17" t="s">
        <v>143</v>
      </c>
      <c r="BE94" s="184">
        <f>IF(N94="základní",J94,0)</f>
        <v>33600</v>
      </c>
      <c r="BF94" s="184">
        <f>IF(N94="snížená",J94,0)</f>
        <v>0</v>
      </c>
      <c r="BG94" s="184">
        <f>IF(N94="zákl. přenesená",J94,0)</f>
        <v>0</v>
      </c>
      <c r="BH94" s="184">
        <f>IF(N94="sníž. přenesená",J94,0)</f>
        <v>0</v>
      </c>
      <c r="BI94" s="184">
        <f>IF(N94="nulová",J94,0)</f>
        <v>0</v>
      </c>
      <c r="BJ94" s="17" t="s">
        <v>82</v>
      </c>
      <c r="BK94" s="184">
        <f>ROUND((ROUND(I94,2))*(ROUND(H94,2)),2)</f>
        <v>33600</v>
      </c>
      <c r="BL94" s="17" t="s">
        <v>151</v>
      </c>
      <c r="BM94" s="183" t="s">
        <v>288</v>
      </c>
    </row>
    <row r="95" spans="1:65" s="2" customFormat="1" ht="39">
      <c r="A95" s="34"/>
      <c r="B95" s="35"/>
      <c r="C95" s="36"/>
      <c r="D95" s="201" t="s">
        <v>529</v>
      </c>
      <c r="E95" s="36"/>
      <c r="F95" s="233" t="s">
        <v>1027</v>
      </c>
      <c r="G95" s="36"/>
      <c r="H95" s="36"/>
      <c r="J95" s="36"/>
      <c r="K95" s="36"/>
      <c r="L95" s="39"/>
      <c r="M95" s="188"/>
      <c r="N95" s="189"/>
      <c r="O95" s="64"/>
      <c r="P95" s="64"/>
      <c r="Q95" s="64"/>
      <c r="R95" s="64"/>
      <c r="S95" s="64"/>
      <c r="T95" s="65"/>
      <c r="U95" s="34"/>
      <c r="V95" s="34"/>
      <c r="W95" s="34"/>
      <c r="X95" s="34"/>
      <c r="Y95" s="34"/>
      <c r="Z95" s="34"/>
      <c r="AA95" s="34"/>
      <c r="AB95" s="34"/>
      <c r="AC95" s="34"/>
      <c r="AD95" s="34"/>
      <c r="AE95" s="34"/>
      <c r="AT95" s="17" t="s">
        <v>529</v>
      </c>
      <c r="AU95" s="17" t="s">
        <v>82</v>
      </c>
    </row>
    <row r="96" spans="1:65" s="2" customFormat="1" ht="16.5" customHeight="1">
      <c r="A96" s="34"/>
      <c r="B96" s="35"/>
      <c r="C96" s="173" t="s">
        <v>177</v>
      </c>
      <c r="D96" s="173" t="s">
        <v>146</v>
      </c>
      <c r="E96" s="174" t="s">
        <v>1028</v>
      </c>
      <c r="F96" s="175" t="s">
        <v>1029</v>
      </c>
      <c r="G96" s="176" t="s">
        <v>796</v>
      </c>
      <c r="H96" s="177">
        <v>15</v>
      </c>
      <c r="I96" s="288">
        <v>2240</v>
      </c>
      <c r="J96" s="177">
        <f>ROUND((ROUND(I96,2))*(ROUND(H96,2)),2)</f>
        <v>33600</v>
      </c>
      <c r="K96" s="175" t="s">
        <v>273</v>
      </c>
      <c r="L96" s="39"/>
      <c r="M96" s="179" t="s">
        <v>18</v>
      </c>
      <c r="N96" s="180" t="s">
        <v>45</v>
      </c>
      <c r="O96" s="64"/>
      <c r="P96" s="181">
        <f>O96*H96</f>
        <v>0</v>
      </c>
      <c r="Q96" s="181">
        <v>0</v>
      </c>
      <c r="R96" s="181">
        <f>Q96*H96</f>
        <v>0</v>
      </c>
      <c r="S96" s="181">
        <v>0</v>
      </c>
      <c r="T96" s="182">
        <f>S96*H96</f>
        <v>0</v>
      </c>
      <c r="U96" s="34"/>
      <c r="V96" s="34"/>
      <c r="W96" s="34"/>
      <c r="X96" s="34"/>
      <c r="Y96" s="34"/>
      <c r="Z96" s="34"/>
      <c r="AA96" s="34"/>
      <c r="AB96" s="34"/>
      <c r="AC96" s="34"/>
      <c r="AD96" s="34"/>
      <c r="AE96" s="34"/>
      <c r="AR96" s="183" t="s">
        <v>151</v>
      </c>
      <c r="AT96" s="183" t="s">
        <v>146</v>
      </c>
      <c r="AU96" s="183" t="s">
        <v>82</v>
      </c>
      <c r="AY96" s="17" t="s">
        <v>143</v>
      </c>
      <c r="BE96" s="184">
        <f>IF(N96="základní",J96,0)</f>
        <v>33600</v>
      </c>
      <c r="BF96" s="184">
        <f>IF(N96="snížená",J96,0)</f>
        <v>0</v>
      </c>
      <c r="BG96" s="184">
        <f>IF(N96="zákl. přenesená",J96,0)</f>
        <v>0</v>
      </c>
      <c r="BH96" s="184">
        <f>IF(N96="sníž. přenesená",J96,0)</f>
        <v>0</v>
      </c>
      <c r="BI96" s="184">
        <f>IF(N96="nulová",J96,0)</f>
        <v>0</v>
      </c>
      <c r="BJ96" s="17" t="s">
        <v>82</v>
      </c>
      <c r="BK96" s="184">
        <f>ROUND((ROUND(I96,2))*(ROUND(H96,2)),2)</f>
        <v>33600</v>
      </c>
      <c r="BL96" s="17" t="s">
        <v>151</v>
      </c>
      <c r="BM96" s="183" t="s">
        <v>301</v>
      </c>
    </row>
    <row r="97" spans="1:65" s="2" customFormat="1" ht="48.75">
      <c r="A97" s="34"/>
      <c r="B97" s="35"/>
      <c r="C97" s="36"/>
      <c r="D97" s="201" t="s">
        <v>529</v>
      </c>
      <c r="E97" s="36"/>
      <c r="F97" s="233" t="s">
        <v>1030</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529</v>
      </c>
      <c r="AU97" s="17" t="s">
        <v>82</v>
      </c>
    </row>
    <row r="98" spans="1:65" s="12" customFormat="1" ht="25.9" customHeight="1">
      <c r="B98" s="157"/>
      <c r="C98" s="158"/>
      <c r="D98" s="159" t="s">
        <v>73</v>
      </c>
      <c r="E98" s="160" t="s">
        <v>817</v>
      </c>
      <c r="F98" s="160" t="s">
        <v>971</v>
      </c>
      <c r="G98" s="158"/>
      <c r="H98" s="158"/>
      <c r="I98" s="161"/>
      <c r="J98" s="162">
        <f>BK98</f>
        <v>0</v>
      </c>
      <c r="K98" s="158"/>
      <c r="L98" s="163"/>
      <c r="M98" s="164"/>
      <c r="N98" s="165"/>
      <c r="O98" s="165"/>
      <c r="P98" s="166">
        <f>SUM(P99:P104)</f>
        <v>0</v>
      </c>
      <c r="Q98" s="165"/>
      <c r="R98" s="166">
        <f>SUM(R99:R104)</f>
        <v>0</v>
      </c>
      <c r="S98" s="165"/>
      <c r="T98" s="167">
        <f>SUM(T99:T104)</f>
        <v>0</v>
      </c>
      <c r="AR98" s="168" t="s">
        <v>82</v>
      </c>
      <c r="AT98" s="169" t="s">
        <v>73</v>
      </c>
      <c r="AU98" s="169" t="s">
        <v>74</v>
      </c>
      <c r="AY98" s="168" t="s">
        <v>143</v>
      </c>
      <c r="BK98" s="170">
        <f>SUM(BK99:BK104)</f>
        <v>0</v>
      </c>
    </row>
    <row r="99" spans="1:65" s="2" customFormat="1" ht="16.5" customHeight="1">
      <c r="A99" s="34"/>
      <c r="B99" s="35"/>
      <c r="C99" s="173" t="s">
        <v>185</v>
      </c>
      <c r="D99" s="173" t="s">
        <v>146</v>
      </c>
      <c r="E99" s="174" t="s">
        <v>1031</v>
      </c>
      <c r="F99" s="175" t="s">
        <v>1032</v>
      </c>
      <c r="G99" s="176" t="s">
        <v>272</v>
      </c>
      <c r="H99" s="177">
        <v>450</v>
      </c>
      <c r="I99" s="178"/>
      <c r="J99" s="177">
        <f>ROUND((ROUND(I99,2))*(ROUND(H99,2)),2)</f>
        <v>0</v>
      </c>
      <c r="K99" s="175" t="s">
        <v>273</v>
      </c>
      <c r="L99" s="39"/>
      <c r="M99" s="179" t="s">
        <v>18</v>
      </c>
      <c r="N99" s="180" t="s">
        <v>45</v>
      </c>
      <c r="O99" s="64"/>
      <c r="P99" s="181">
        <f>O99*H99</f>
        <v>0</v>
      </c>
      <c r="Q99" s="181">
        <v>0</v>
      </c>
      <c r="R99" s="181">
        <f>Q99*H99</f>
        <v>0</v>
      </c>
      <c r="S99" s="181">
        <v>0</v>
      </c>
      <c r="T99" s="182">
        <f>S99*H99</f>
        <v>0</v>
      </c>
      <c r="U99" s="34"/>
      <c r="V99" s="34"/>
      <c r="W99" s="34"/>
      <c r="X99" s="34"/>
      <c r="Y99" s="34"/>
      <c r="Z99" s="34"/>
      <c r="AA99" s="34"/>
      <c r="AB99" s="34"/>
      <c r="AC99" s="34"/>
      <c r="AD99" s="34"/>
      <c r="AE99" s="34"/>
      <c r="AR99" s="183" t="s">
        <v>151</v>
      </c>
      <c r="AT99" s="183" t="s">
        <v>146</v>
      </c>
      <c r="AU99" s="183" t="s">
        <v>82</v>
      </c>
      <c r="AY99" s="17" t="s">
        <v>143</v>
      </c>
      <c r="BE99" s="184">
        <f>IF(N99="základní",J99,0)</f>
        <v>0</v>
      </c>
      <c r="BF99" s="184">
        <f>IF(N99="snížená",J99,0)</f>
        <v>0</v>
      </c>
      <c r="BG99" s="184">
        <f>IF(N99="zákl. přenesená",J99,0)</f>
        <v>0</v>
      </c>
      <c r="BH99" s="184">
        <f>IF(N99="sníž. přenesená",J99,0)</f>
        <v>0</v>
      </c>
      <c r="BI99" s="184">
        <f>IF(N99="nulová",J99,0)</f>
        <v>0</v>
      </c>
      <c r="BJ99" s="17" t="s">
        <v>82</v>
      </c>
      <c r="BK99" s="184">
        <f>ROUND((ROUND(I99,2))*(ROUND(H99,2)),2)</f>
        <v>0</v>
      </c>
      <c r="BL99" s="17" t="s">
        <v>151</v>
      </c>
      <c r="BM99" s="183" t="s">
        <v>360</v>
      </c>
    </row>
    <row r="100" spans="1:65" s="2" customFormat="1" ht="58.5">
      <c r="A100" s="34"/>
      <c r="B100" s="35"/>
      <c r="C100" s="36"/>
      <c r="D100" s="201" t="s">
        <v>529</v>
      </c>
      <c r="E100" s="36"/>
      <c r="F100" s="233" t="s">
        <v>1033</v>
      </c>
      <c r="G100" s="36"/>
      <c r="H100" s="36"/>
      <c r="I100" s="187"/>
      <c r="J100" s="36"/>
      <c r="K100" s="36"/>
      <c r="L100" s="39"/>
      <c r="M100" s="188"/>
      <c r="N100" s="189"/>
      <c r="O100" s="64"/>
      <c r="P100" s="64"/>
      <c r="Q100" s="64"/>
      <c r="R100" s="64"/>
      <c r="S100" s="64"/>
      <c r="T100" s="65"/>
      <c r="U100" s="34"/>
      <c r="V100" s="34"/>
      <c r="W100" s="34"/>
      <c r="X100" s="34"/>
      <c r="Y100" s="34"/>
      <c r="Z100" s="34"/>
      <c r="AA100" s="34"/>
      <c r="AB100" s="34"/>
      <c r="AC100" s="34"/>
      <c r="AD100" s="34"/>
      <c r="AE100" s="34"/>
      <c r="AT100" s="17" t="s">
        <v>529</v>
      </c>
      <c r="AU100" s="17" t="s">
        <v>82</v>
      </c>
    </row>
    <row r="101" spans="1:65" s="2" customFormat="1" ht="16.5" customHeight="1">
      <c r="A101" s="34"/>
      <c r="B101" s="35"/>
      <c r="C101" s="173" t="s">
        <v>196</v>
      </c>
      <c r="D101" s="173" t="s">
        <v>146</v>
      </c>
      <c r="E101" s="174" t="s">
        <v>1034</v>
      </c>
      <c r="F101" s="175" t="s">
        <v>1035</v>
      </c>
      <c r="G101" s="176" t="s">
        <v>272</v>
      </c>
      <c r="H101" s="177">
        <v>210</v>
      </c>
      <c r="I101" s="178"/>
      <c r="J101" s="177">
        <f>ROUND((ROUND(I101,2))*(ROUND(H101,2)),2)</f>
        <v>0</v>
      </c>
      <c r="K101" s="175" t="s">
        <v>273</v>
      </c>
      <c r="L101" s="39"/>
      <c r="M101" s="179" t="s">
        <v>18</v>
      </c>
      <c r="N101" s="180" t="s">
        <v>45</v>
      </c>
      <c r="O101" s="64"/>
      <c r="P101" s="181">
        <f>O101*H101</f>
        <v>0</v>
      </c>
      <c r="Q101" s="181">
        <v>0</v>
      </c>
      <c r="R101" s="181">
        <f>Q101*H101</f>
        <v>0</v>
      </c>
      <c r="S101" s="181">
        <v>0</v>
      </c>
      <c r="T101" s="182">
        <f>S101*H101</f>
        <v>0</v>
      </c>
      <c r="U101" s="34"/>
      <c r="V101" s="34"/>
      <c r="W101" s="34"/>
      <c r="X101" s="34"/>
      <c r="Y101" s="34"/>
      <c r="Z101" s="34"/>
      <c r="AA101" s="34"/>
      <c r="AB101" s="34"/>
      <c r="AC101" s="34"/>
      <c r="AD101" s="34"/>
      <c r="AE101" s="34"/>
      <c r="AR101" s="183" t="s">
        <v>151</v>
      </c>
      <c r="AT101" s="183" t="s">
        <v>146</v>
      </c>
      <c r="AU101" s="183" t="s">
        <v>82</v>
      </c>
      <c r="AY101" s="17" t="s">
        <v>143</v>
      </c>
      <c r="BE101" s="184">
        <f>IF(N101="základní",J101,0)</f>
        <v>0</v>
      </c>
      <c r="BF101" s="184">
        <f>IF(N101="snížená",J101,0)</f>
        <v>0</v>
      </c>
      <c r="BG101" s="184">
        <f>IF(N101="zákl. přenesená",J101,0)</f>
        <v>0</v>
      </c>
      <c r="BH101" s="184">
        <f>IF(N101="sníž. přenesená",J101,0)</f>
        <v>0</v>
      </c>
      <c r="BI101" s="184">
        <f>IF(N101="nulová",J101,0)</f>
        <v>0</v>
      </c>
      <c r="BJ101" s="17" t="s">
        <v>82</v>
      </c>
      <c r="BK101" s="184">
        <f>ROUND((ROUND(I101,2))*(ROUND(H101,2)),2)</f>
        <v>0</v>
      </c>
      <c r="BL101" s="17" t="s">
        <v>151</v>
      </c>
      <c r="BM101" s="183" t="s">
        <v>376</v>
      </c>
    </row>
    <row r="102" spans="1:65" s="2" customFormat="1" ht="58.5">
      <c r="A102" s="34"/>
      <c r="B102" s="35"/>
      <c r="C102" s="36"/>
      <c r="D102" s="201" t="s">
        <v>529</v>
      </c>
      <c r="E102" s="36"/>
      <c r="F102" s="233" t="s">
        <v>1036</v>
      </c>
      <c r="G102" s="36"/>
      <c r="H102" s="36"/>
      <c r="I102" s="187"/>
      <c r="J102" s="36"/>
      <c r="K102" s="36"/>
      <c r="L102" s="39"/>
      <c r="M102" s="188"/>
      <c r="N102" s="189"/>
      <c r="O102" s="64"/>
      <c r="P102" s="64"/>
      <c r="Q102" s="64"/>
      <c r="R102" s="64"/>
      <c r="S102" s="64"/>
      <c r="T102" s="65"/>
      <c r="U102" s="34"/>
      <c r="V102" s="34"/>
      <c r="W102" s="34"/>
      <c r="X102" s="34"/>
      <c r="Y102" s="34"/>
      <c r="Z102" s="34"/>
      <c r="AA102" s="34"/>
      <c r="AB102" s="34"/>
      <c r="AC102" s="34"/>
      <c r="AD102" s="34"/>
      <c r="AE102" s="34"/>
      <c r="AT102" s="17" t="s">
        <v>529</v>
      </c>
      <c r="AU102" s="17" t="s">
        <v>82</v>
      </c>
    </row>
    <row r="103" spans="1:65" s="2" customFormat="1" ht="16.5" customHeight="1">
      <c r="A103" s="34"/>
      <c r="B103" s="35"/>
      <c r="C103" s="173" t="s">
        <v>158</v>
      </c>
      <c r="D103" s="173" t="s">
        <v>146</v>
      </c>
      <c r="E103" s="174" t="s">
        <v>1037</v>
      </c>
      <c r="F103" s="175" t="s">
        <v>1038</v>
      </c>
      <c r="G103" s="176" t="s">
        <v>272</v>
      </c>
      <c r="H103" s="177">
        <v>76</v>
      </c>
      <c r="I103" s="178"/>
      <c r="J103" s="177">
        <f>ROUND((ROUND(I103,2))*(ROUND(H103,2)),2)</f>
        <v>0</v>
      </c>
      <c r="K103" s="175" t="s">
        <v>273</v>
      </c>
      <c r="L103" s="39"/>
      <c r="M103" s="179" t="s">
        <v>18</v>
      </c>
      <c r="N103" s="180" t="s">
        <v>45</v>
      </c>
      <c r="O103" s="64"/>
      <c r="P103" s="181">
        <f>O103*H103</f>
        <v>0</v>
      </c>
      <c r="Q103" s="181">
        <v>0</v>
      </c>
      <c r="R103" s="181">
        <f>Q103*H103</f>
        <v>0</v>
      </c>
      <c r="S103" s="181">
        <v>0</v>
      </c>
      <c r="T103" s="182">
        <f>S103*H103</f>
        <v>0</v>
      </c>
      <c r="U103" s="34"/>
      <c r="V103" s="34"/>
      <c r="W103" s="34"/>
      <c r="X103" s="34"/>
      <c r="Y103" s="34"/>
      <c r="Z103" s="34"/>
      <c r="AA103" s="34"/>
      <c r="AB103" s="34"/>
      <c r="AC103" s="34"/>
      <c r="AD103" s="34"/>
      <c r="AE103" s="34"/>
      <c r="AR103" s="183" t="s">
        <v>151</v>
      </c>
      <c r="AT103" s="183" t="s">
        <v>146</v>
      </c>
      <c r="AU103" s="183" t="s">
        <v>82</v>
      </c>
      <c r="AY103" s="17" t="s">
        <v>143</v>
      </c>
      <c r="BE103" s="184">
        <f>IF(N103="základní",J103,0)</f>
        <v>0</v>
      </c>
      <c r="BF103" s="184">
        <f>IF(N103="snížená",J103,0)</f>
        <v>0</v>
      </c>
      <c r="BG103" s="184">
        <f>IF(N103="zákl. přenesená",J103,0)</f>
        <v>0</v>
      </c>
      <c r="BH103" s="184">
        <f>IF(N103="sníž. přenesená",J103,0)</f>
        <v>0</v>
      </c>
      <c r="BI103" s="184">
        <f>IF(N103="nulová",J103,0)</f>
        <v>0</v>
      </c>
      <c r="BJ103" s="17" t="s">
        <v>82</v>
      </c>
      <c r="BK103" s="184">
        <f>ROUND((ROUND(I103,2))*(ROUND(H103,2)),2)</f>
        <v>0</v>
      </c>
      <c r="BL103" s="17" t="s">
        <v>151</v>
      </c>
      <c r="BM103" s="183" t="s">
        <v>385</v>
      </c>
    </row>
    <row r="104" spans="1:65" s="2" customFormat="1" ht="58.5">
      <c r="A104" s="34"/>
      <c r="B104" s="35"/>
      <c r="C104" s="36"/>
      <c r="D104" s="201" t="s">
        <v>529</v>
      </c>
      <c r="E104" s="36"/>
      <c r="F104" s="233" t="s">
        <v>1039</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529</v>
      </c>
      <c r="AU104" s="17" t="s">
        <v>82</v>
      </c>
    </row>
    <row r="105" spans="1:65" s="12" customFormat="1" ht="25.9" customHeight="1">
      <c r="B105" s="157"/>
      <c r="C105" s="158"/>
      <c r="D105" s="159" t="s">
        <v>73</v>
      </c>
      <c r="E105" s="160" t="s">
        <v>829</v>
      </c>
      <c r="F105" s="160" t="s">
        <v>945</v>
      </c>
      <c r="G105" s="158"/>
      <c r="H105" s="158"/>
      <c r="I105" s="161"/>
      <c r="J105" s="162">
        <f>BK105</f>
        <v>0</v>
      </c>
      <c r="K105" s="158"/>
      <c r="L105" s="163"/>
      <c r="M105" s="164"/>
      <c r="N105" s="165"/>
      <c r="O105" s="165"/>
      <c r="P105" s="166">
        <f>SUM(P106:P111)</f>
        <v>0</v>
      </c>
      <c r="Q105" s="165"/>
      <c r="R105" s="166">
        <f>SUM(R106:R111)</f>
        <v>0</v>
      </c>
      <c r="S105" s="165"/>
      <c r="T105" s="167">
        <f>SUM(T106:T111)</f>
        <v>0</v>
      </c>
      <c r="AR105" s="168" t="s">
        <v>82</v>
      </c>
      <c r="AT105" s="169" t="s">
        <v>73</v>
      </c>
      <c r="AU105" s="169" t="s">
        <v>74</v>
      </c>
      <c r="AY105" s="168" t="s">
        <v>143</v>
      </c>
      <c r="BK105" s="170">
        <f>SUM(BK106:BK111)</f>
        <v>0</v>
      </c>
    </row>
    <row r="106" spans="1:65" s="2" customFormat="1" ht="16.5" customHeight="1">
      <c r="A106" s="34"/>
      <c r="B106" s="35"/>
      <c r="C106" s="173" t="s">
        <v>205</v>
      </c>
      <c r="D106" s="173" t="s">
        <v>146</v>
      </c>
      <c r="E106" s="174" t="s">
        <v>1040</v>
      </c>
      <c r="F106" s="175" t="s">
        <v>1041</v>
      </c>
      <c r="G106" s="176" t="s">
        <v>272</v>
      </c>
      <c r="H106" s="177">
        <v>54</v>
      </c>
      <c r="I106" s="178"/>
      <c r="J106" s="177">
        <f>ROUND((ROUND(I106,2))*(ROUND(H106,2)),2)</f>
        <v>0</v>
      </c>
      <c r="K106" s="175" t="s">
        <v>273</v>
      </c>
      <c r="L106" s="39"/>
      <c r="M106" s="179" t="s">
        <v>18</v>
      </c>
      <c r="N106" s="180" t="s">
        <v>45</v>
      </c>
      <c r="O106" s="64"/>
      <c r="P106" s="181">
        <f>O106*H106</f>
        <v>0</v>
      </c>
      <c r="Q106" s="181">
        <v>0</v>
      </c>
      <c r="R106" s="181">
        <f>Q106*H106</f>
        <v>0</v>
      </c>
      <c r="S106" s="181">
        <v>0</v>
      </c>
      <c r="T106" s="182">
        <f>S106*H106</f>
        <v>0</v>
      </c>
      <c r="U106" s="34"/>
      <c r="V106" s="34"/>
      <c r="W106" s="34"/>
      <c r="X106" s="34"/>
      <c r="Y106" s="34"/>
      <c r="Z106" s="34"/>
      <c r="AA106" s="34"/>
      <c r="AB106" s="34"/>
      <c r="AC106" s="34"/>
      <c r="AD106" s="34"/>
      <c r="AE106" s="34"/>
      <c r="AR106" s="183" t="s">
        <v>151</v>
      </c>
      <c r="AT106" s="183" t="s">
        <v>146</v>
      </c>
      <c r="AU106" s="183" t="s">
        <v>82</v>
      </c>
      <c r="AY106" s="17" t="s">
        <v>143</v>
      </c>
      <c r="BE106" s="184">
        <f>IF(N106="základní",J106,0)</f>
        <v>0</v>
      </c>
      <c r="BF106" s="184">
        <f>IF(N106="snížená",J106,0)</f>
        <v>0</v>
      </c>
      <c r="BG106" s="184">
        <f>IF(N106="zákl. přenesená",J106,0)</f>
        <v>0</v>
      </c>
      <c r="BH106" s="184">
        <f>IF(N106="sníž. přenesená",J106,0)</f>
        <v>0</v>
      </c>
      <c r="BI106" s="184">
        <f>IF(N106="nulová",J106,0)</f>
        <v>0</v>
      </c>
      <c r="BJ106" s="17" t="s">
        <v>82</v>
      </c>
      <c r="BK106" s="184">
        <f>ROUND((ROUND(I106,2))*(ROUND(H106,2)),2)</f>
        <v>0</v>
      </c>
      <c r="BL106" s="17" t="s">
        <v>151</v>
      </c>
      <c r="BM106" s="183" t="s">
        <v>448</v>
      </c>
    </row>
    <row r="107" spans="1:65" s="2" customFormat="1" ht="39">
      <c r="A107" s="34"/>
      <c r="B107" s="35"/>
      <c r="C107" s="36"/>
      <c r="D107" s="201" t="s">
        <v>529</v>
      </c>
      <c r="E107" s="36"/>
      <c r="F107" s="233" t="s">
        <v>1042</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529</v>
      </c>
      <c r="AU107" s="17" t="s">
        <v>82</v>
      </c>
    </row>
    <row r="108" spans="1:65" s="2" customFormat="1" ht="16.5" customHeight="1">
      <c r="A108" s="34"/>
      <c r="B108" s="35"/>
      <c r="C108" s="173" t="s">
        <v>211</v>
      </c>
      <c r="D108" s="173" t="s">
        <v>146</v>
      </c>
      <c r="E108" s="174" t="s">
        <v>1043</v>
      </c>
      <c r="F108" s="175" t="s">
        <v>1044</v>
      </c>
      <c r="G108" s="176" t="s">
        <v>272</v>
      </c>
      <c r="H108" s="177">
        <v>48</v>
      </c>
      <c r="I108" s="178"/>
      <c r="J108" s="177">
        <f>ROUND((ROUND(I108,2))*(ROUND(H108,2)),2)</f>
        <v>0</v>
      </c>
      <c r="K108" s="175" t="s">
        <v>273</v>
      </c>
      <c r="L108" s="39"/>
      <c r="M108" s="179" t="s">
        <v>18</v>
      </c>
      <c r="N108" s="180" t="s">
        <v>45</v>
      </c>
      <c r="O108" s="64"/>
      <c r="P108" s="181">
        <f>O108*H108</f>
        <v>0</v>
      </c>
      <c r="Q108" s="181">
        <v>0</v>
      </c>
      <c r="R108" s="181">
        <f>Q108*H108</f>
        <v>0</v>
      </c>
      <c r="S108" s="181">
        <v>0</v>
      </c>
      <c r="T108" s="182">
        <f>S108*H108</f>
        <v>0</v>
      </c>
      <c r="U108" s="34"/>
      <c r="V108" s="34"/>
      <c r="W108" s="34"/>
      <c r="X108" s="34"/>
      <c r="Y108" s="34"/>
      <c r="Z108" s="34"/>
      <c r="AA108" s="34"/>
      <c r="AB108" s="34"/>
      <c r="AC108" s="34"/>
      <c r="AD108" s="34"/>
      <c r="AE108" s="34"/>
      <c r="AR108" s="183" t="s">
        <v>151</v>
      </c>
      <c r="AT108" s="183" t="s">
        <v>146</v>
      </c>
      <c r="AU108" s="183" t="s">
        <v>82</v>
      </c>
      <c r="AY108" s="17" t="s">
        <v>143</v>
      </c>
      <c r="BE108" s="184">
        <f>IF(N108="základní",J108,0)</f>
        <v>0</v>
      </c>
      <c r="BF108" s="184">
        <f>IF(N108="snížená",J108,0)</f>
        <v>0</v>
      </c>
      <c r="BG108" s="184">
        <f>IF(N108="zákl. přenesená",J108,0)</f>
        <v>0</v>
      </c>
      <c r="BH108" s="184">
        <f>IF(N108="sníž. přenesená",J108,0)</f>
        <v>0</v>
      </c>
      <c r="BI108" s="184">
        <f>IF(N108="nulová",J108,0)</f>
        <v>0</v>
      </c>
      <c r="BJ108" s="17" t="s">
        <v>82</v>
      </c>
      <c r="BK108" s="184">
        <f>ROUND((ROUND(I108,2))*(ROUND(H108,2)),2)</f>
        <v>0</v>
      </c>
      <c r="BL108" s="17" t="s">
        <v>151</v>
      </c>
      <c r="BM108" s="183" t="s">
        <v>458</v>
      </c>
    </row>
    <row r="109" spans="1:65" s="2" customFormat="1" ht="58.5">
      <c r="A109" s="34"/>
      <c r="B109" s="35"/>
      <c r="C109" s="36"/>
      <c r="D109" s="201" t="s">
        <v>529</v>
      </c>
      <c r="E109" s="36"/>
      <c r="F109" s="233" t="s">
        <v>1045</v>
      </c>
      <c r="G109" s="36"/>
      <c r="H109" s="36"/>
      <c r="I109" s="187"/>
      <c r="J109" s="36"/>
      <c r="K109" s="36"/>
      <c r="L109" s="39"/>
      <c r="M109" s="188"/>
      <c r="N109" s="189"/>
      <c r="O109" s="64"/>
      <c r="P109" s="64"/>
      <c r="Q109" s="64"/>
      <c r="R109" s="64"/>
      <c r="S109" s="64"/>
      <c r="T109" s="65"/>
      <c r="U109" s="34"/>
      <c r="V109" s="34"/>
      <c r="W109" s="34"/>
      <c r="X109" s="34"/>
      <c r="Y109" s="34"/>
      <c r="Z109" s="34"/>
      <c r="AA109" s="34"/>
      <c r="AB109" s="34"/>
      <c r="AC109" s="34"/>
      <c r="AD109" s="34"/>
      <c r="AE109" s="34"/>
      <c r="AT109" s="17" t="s">
        <v>529</v>
      </c>
      <c r="AU109" s="17" t="s">
        <v>82</v>
      </c>
    </row>
    <row r="110" spans="1:65" s="2" customFormat="1" ht="16.5" customHeight="1">
      <c r="A110" s="34"/>
      <c r="B110" s="35"/>
      <c r="C110" s="173" t="s">
        <v>218</v>
      </c>
      <c r="D110" s="173" t="s">
        <v>146</v>
      </c>
      <c r="E110" s="174" t="s">
        <v>1046</v>
      </c>
      <c r="F110" s="175" t="s">
        <v>1047</v>
      </c>
      <c r="G110" s="176" t="s">
        <v>796</v>
      </c>
      <c r="H110" s="177">
        <v>2</v>
      </c>
      <c r="I110" s="178"/>
      <c r="J110" s="177">
        <f>ROUND((ROUND(I110,2))*(ROUND(H110,2)),2)</f>
        <v>0</v>
      </c>
      <c r="K110" s="175" t="s">
        <v>273</v>
      </c>
      <c r="L110" s="39"/>
      <c r="M110" s="179" t="s">
        <v>18</v>
      </c>
      <c r="N110" s="180" t="s">
        <v>45</v>
      </c>
      <c r="O110" s="64"/>
      <c r="P110" s="181">
        <f>O110*H110</f>
        <v>0</v>
      </c>
      <c r="Q110" s="181">
        <v>0</v>
      </c>
      <c r="R110" s="181">
        <f>Q110*H110</f>
        <v>0</v>
      </c>
      <c r="S110" s="181">
        <v>0</v>
      </c>
      <c r="T110" s="182">
        <f>S110*H110</f>
        <v>0</v>
      </c>
      <c r="U110" s="34"/>
      <c r="V110" s="34"/>
      <c r="W110" s="34"/>
      <c r="X110" s="34"/>
      <c r="Y110" s="34"/>
      <c r="Z110" s="34"/>
      <c r="AA110" s="34"/>
      <c r="AB110" s="34"/>
      <c r="AC110" s="34"/>
      <c r="AD110" s="34"/>
      <c r="AE110" s="34"/>
      <c r="AR110" s="183" t="s">
        <v>151</v>
      </c>
      <c r="AT110" s="183" t="s">
        <v>146</v>
      </c>
      <c r="AU110" s="183" t="s">
        <v>82</v>
      </c>
      <c r="AY110" s="17" t="s">
        <v>143</v>
      </c>
      <c r="BE110" s="184">
        <f>IF(N110="základní",J110,0)</f>
        <v>0</v>
      </c>
      <c r="BF110" s="184">
        <f>IF(N110="snížená",J110,0)</f>
        <v>0</v>
      </c>
      <c r="BG110" s="184">
        <f>IF(N110="zákl. přenesená",J110,0)</f>
        <v>0</v>
      </c>
      <c r="BH110" s="184">
        <f>IF(N110="sníž. přenesená",J110,0)</f>
        <v>0</v>
      </c>
      <c r="BI110" s="184">
        <f>IF(N110="nulová",J110,0)</f>
        <v>0</v>
      </c>
      <c r="BJ110" s="17" t="s">
        <v>82</v>
      </c>
      <c r="BK110" s="184">
        <f>ROUND((ROUND(I110,2))*(ROUND(H110,2)),2)</f>
        <v>0</v>
      </c>
      <c r="BL110" s="17" t="s">
        <v>151</v>
      </c>
      <c r="BM110" s="183" t="s">
        <v>468</v>
      </c>
    </row>
    <row r="111" spans="1:65" s="2" customFormat="1" ht="58.5">
      <c r="A111" s="34"/>
      <c r="B111" s="35"/>
      <c r="C111" s="36"/>
      <c r="D111" s="201" t="s">
        <v>529</v>
      </c>
      <c r="E111" s="36"/>
      <c r="F111" s="233" t="s">
        <v>1048</v>
      </c>
      <c r="G111" s="36"/>
      <c r="H111" s="36"/>
      <c r="I111" s="187"/>
      <c r="J111" s="36"/>
      <c r="K111" s="36"/>
      <c r="L111" s="39"/>
      <c r="M111" s="188"/>
      <c r="N111" s="189"/>
      <c r="O111" s="64"/>
      <c r="P111" s="64"/>
      <c r="Q111" s="64"/>
      <c r="R111" s="64"/>
      <c r="S111" s="64"/>
      <c r="T111" s="65"/>
      <c r="U111" s="34"/>
      <c r="V111" s="34"/>
      <c r="W111" s="34"/>
      <c r="X111" s="34"/>
      <c r="Y111" s="34"/>
      <c r="Z111" s="34"/>
      <c r="AA111" s="34"/>
      <c r="AB111" s="34"/>
      <c r="AC111" s="34"/>
      <c r="AD111" s="34"/>
      <c r="AE111" s="34"/>
      <c r="AT111" s="17" t="s">
        <v>529</v>
      </c>
      <c r="AU111" s="17" t="s">
        <v>82</v>
      </c>
    </row>
    <row r="112" spans="1:65" s="12" customFormat="1" ht="25.9" customHeight="1">
      <c r="B112" s="157"/>
      <c r="C112" s="158"/>
      <c r="D112" s="159" t="s">
        <v>73</v>
      </c>
      <c r="E112" s="160" t="s">
        <v>834</v>
      </c>
      <c r="F112" s="160" t="s">
        <v>1049</v>
      </c>
      <c r="G112" s="158"/>
      <c r="H112" s="158"/>
      <c r="I112" s="161"/>
      <c r="J112" s="162">
        <f>BK112</f>
        <v>0</v>
      </c>
      <c r="K112" s="158"/>
      <c r="L112" s="163"/>
      <c r="M112" s="164"/>
      <c r="N112" s="165"/>
      <c r="O112" s="165"/>
      <c r="P112" s="166">
        <f>SUM(P113:P125)</f>
        <v>0</v>
      </c>
      <c r="Q112" s="165"/>
      <c r="R112" s="166">
        <f>SUM(R113:R125)</f>
        <v>0</v>
      </c>
      <c r="S112" s="165"/>
      <c r="T112" s="167">
        <f>SUM(T113:T125)</f>
        <v>0</v>
      </c>
      <c r="AR112" s="168" t="s">
        <v>82</v>
      </c>
      <c r="AT112" s="169" t="s">
        <v>73</v>
      </c>
      <c r="AU112" s="169" t="s">
        <v>74</v>
      </c>
      <c r="AY112" s="168" t="s">
        <v>143</v>
      </c>
      <c r="BK112" s="170">
        <f>SUM(BK113:BK125)</f>
        <v>0</v>
      </c>
    </row>
    <row r="113" spans="1:65" s="2" customFormat="1" ht="16.5" customHeight="1">
      <c r="A113" s="34"/>
      <c r="B113" s="35"/>
      <c r="C113" s="173" t="s">
        <v>226</v>
      </c>
      <c r="D113" s="173" t="s">
        <v>146</v>
      </c>
      <c r="E113" s="174" t="s">
        <v>1050</v>
      </c>
      <c r="F113" s="175" t="s">
        <v>1051</v>
      </c>
      <c r="G113" s="176" t="s">
        <v>291</v>
      </c>
      <c r="H113" s="177">
        <v>1</v>
      </c>
      <c r="I113" s="178"/>
      <c r="J113" s="177">
        <f>ROUND((ROUND(I113,2))*(ROUND(H113,2)),2)</f>
        <v>0</v>
      </c>
      <c r="K113" s="175" t="s">
        <v>273</v>
      </c>
      <c r="L113" s="39"/>
      <c r="M113" s="179" t="s">
        <v>18</v>
      </c>
      <c r="N113" s="180" t="s">
        <v>45</v>
      </c>
      <c r="O113" s="64"/>
      <c r="P113" s="181">
        <f>O113*H113</f>
        <v>0</v>
      </c>
      <c r="Q113" s="181">
        <v>0</v>
      </c>
      <c r="R113" s="181">
        <f>Q113*H113</f>
        <v>0</v>
      </c>
      <c r="S113" s="181">
        <v>0</v>
      </c>
      <c r="T113" s="182">
        <f>S113*H113</f>
        <v>0</v>
      </c>
      <c r="U113" s="34"/>
      <c r="V113" s="34"/>
      <c r="W113" s="34"/>
      <c r="X113" s="34"/>
      <c r="Y113" s="34"/>
      <c r="Z113" s="34"/>
      <c r="AA113" s="34"/>
      <c r="AB113" s="34"/>
      <c r="AC113" s="34"/>
      <c r="AD113" s="34"/>
      <c r="AE113" s="34"/>
      <c r="AR113" s="183" t="s">
        <v>151</v>
      </c>
      <c r="AT113" s="183" t="s">
        <v>146</v>
      </c>
      <c r="AU113" s="183" t="s">
        <v>82</v>
      </c>
      <c r="AY113" s="17" t="s">
        <v>143</v>
      </c>
      <c r="BE113" s="184">
        <f>IF(N113="základní",J113,0)</f>
        <v>0</v>
      </c>
      <c r="BF113" s="184">
        <f>IF(N113="snížená",J113,0)</f>
        <v>0</v>
      </c>
      <c r="BG113" s="184">
        <f>IF(N113="zákl. přenesená",J113,0)</f>
        <v>0</v>
      </c>
      <c r="BH113" s="184">
        <f>IF(N113="sníž. přenesená",J113,0)</f>
        <v>0</v>
      </c>
      <c r="BI113" s="184">
        <f>IF(N113="nulová",J113,0)</f>
        <v>0</v>
      </c>
      <c r="BJ113" s="17" t="s">
        <v>82</v>
      </c>
      <c r="BK113" s="184">
        <f>ROUND((ROUND(I113,2))*(ROUND(H113,2)),2)</f>
        <v>0</v>
      </c>
      <c r="BL113" s="17" t="s">
        <v>151</v>
      </c>
      <c r="BM113" s="183" t="s">
        <v>479</v>
      </c>
    </row>
    <row r="114" spans="1:65" s="2" customFormat="1" ht="19.5">
      <c r="A114" s="34"/>
      <c r="B114" s="35"/>
      <c r="C114" s="36"/>
      <c r="D114" s="201" t="s">
        <v>529</v>
      </c>
      <c r="E114" s="36"/>
      <c r="F114" s="233" t="s">
        <v>1052</v>
      </c>
      <c r="G114" s="36"/>
      <c r="H114" s="36"/>
      <c r="I114" s="187"/>
      <c r="J114" s="36"/>
      <c r="K114" s="36"/>
      <c r="L114" s="39"/>
      <c r="M114" s="188"/>
      <c r="N114" s="189"/>
      <c r="O114" s="64"/>
      <c r="P114" s="64"/>
      <c r="Q114" s="64"/>
      <c r="R114" s="64"/>
      <c r="S114" s="64"/>
      <c r="T114" s="65"/>
      <c r="U114" s="34"/>
      <c r="V114" s="34"/>
      <c r="W114" s="34"/>
      <c r="X114" s="34"/>
      <c r="Y114" s="34"/>
      <c r="Z114" s="34"/>
      <c r="AA114" s="34"/>
      <c r="AB114" s="34"/>
      <c r="AC114" s="34"/>
      <c r="AD114" s="34"/>
      <c r="AE114" s="34"/>
      <c r="AT114" s="17" t="s">
        <v>529</v>
      </c>
      <c r="AU114" s="17" t="s">
        <v>82</v>
      </c>
    </row>
    <row r="115" spans="1:65" s="2" customFormat="1" ht="16.5" customHeight="1">
      <c r="A115" s="34"/>
      <c r="B115" s="35"/>
      <c r="C115" s="173" t="s">
        <v>231</v>
      </c>
      <c r="D115" s="173" t="s">
        <v>146</v>
      </c>
      <c r="E115" s="174" t="s">
        <v>1053</v>
      </c>
      <c r="F115" s="175" t="s">
        <v>1054</v>
      </c>
      <c r="G115" s="176" t="s">
        <v>291</v>
      </c>
      <c r="H115" s="177">
        <v>1</v>
      </c>
      <c r="I115" s="178"/>
      <c r="J115" s="177">
        <f>ROUND((ROUND(I115,2))*(ROUND(H115,2)),2)</f>
        <v>0</v>
      </c>
      <c r="K115" s="175" t="s">
        <v>273</v>
      </c>
      <c r="L115" s="39"/>
      <c r="M115" s="179" t="s">
        <v>18</v>
      </c>
      <c r="N115" s="180" t="s">
        <v>45</v>
      </c>
      <c r="O115" s="64"/>
      <c r="P115" s="181">
        <f>O115*H115</f>
        <v>0</v>
      </c>
      <c r="Q115" s="181">
        <v>0</v>
      </c>
      <c r="R115" s="181">
        <f>Q115*H115</f>
        <v>0</v>
      </c>
      <c r="S115" s="181">
        <v>0</v>
      </c>
      <c r="T115" s="182">
        <f>S115*H115</f>
        <v>0</v>
      </c>
      <c r="U115" s="34"/>
      <c r="V115" s="34"/>
      <c r="W115" s="34"/>
      <c r="X115" s="34"/>
      <c r="Y115" s="34"/>
      <c r="Z115" s="34"/>
      <c r="AA115" s="34"/>
      <c r="AB115" s="34"/>
      <c r="AC115" s="34"/>
      <c r="AD115" s="34"/>
      <c r="AE115" s="34"/>
      <c r="AR115" s="183" t="s">
        <v>151</v>
      </c>
      <c r="AT115" s="183" t="s">
        <v>146</v>
      </c>
      <c r="AU115" s="183" t="s">
        <v>82</v>
      </c>
      <c r="AY115" s="17" t="s">
        <v>143</v>
      </c>
      <c r="BE115" s="184">
        <f>IF(N115="základní",J115,0)</f>
        <v>0</v>
      </c>
      <c r="BF115" s="184">
        <f>IF(N115="snížená",J115,0)</f>
        <v>0</v>
      </c>
      <c r="BG115" s="184">
        <f>IF(N115="zákl. přenesená",J115,0)</f>
        <v>0</v>
      </c>
      <c r="BH115" s="184">
        <f>IF(N115="sníž. přenesená",J115,0)</f>
        <v>0</v>
      </c>
      <c r="BI115" s="184">
        <f>IF(N115="nulová",J115,0)</f>
        <v>0</v>
      </c>
      <c r="BJ115" s="17" t="s">
        <v>82</v>
      </c>
      <c r="BK115" s="184">
        <f>ROUND((ROUND(I115,2))*(ROUND(H115,2)),2)</f>
        <v>0</v>
      </c>
      <c r="BL115" s="17" t="s">
        <v>151</v>
      </c>
      <c r="BM115" s="183" t="s">
        <v>490</v>
      </c>
    </row>
    <row r="116" spans="1:65" s="2" customFormat="1" ht="29.25">
      <c r="A116" s="34"/>
      <c r="B116" s="35"/>
      <c r="C116" s="36"/>
      <c r="D116" s="201" t="s">
        <v>529</v>
      </c>
      <c r="E116" s="36"/>
      <c r="F116" s="233" t="s">
        <v>1055</v>
      </c>
      <c r="G116" s="36"/>
      <c r="H116" s="36"/>
      <c r="I116" s="187"/>
      <c r="J116" s="36"/>
      <c r="K116" s="36"/>
      <c r="L116" s="39"/>
      <c r="M116" s="188"/>
      <c r="N116" s="189"/>
      <c r="O116" s="64"/>
      <c r="P116" s="64"/>
      <c r="Q116" s="64"/>
      <c r="R116" s="64"/>
      <c r="S116" s="64"/>
      <c r="T116" s="65"/>
      <c r="U116" s="34"/>
      <c r="V116" s="34"/>
      <c r="W116" s="34"/>
      <c r="X116" s="34"/>
      <c r="Y116" s="34"/>
      <c r="Z116" s="34"/>
      <c r="AA116" s="34"/>
      <c r="AB116" s="34"/>
      <c r="AC116" s="34"/>
      <c r="AD116" s="34"/>
      <c r="AE116" s="34"/>
      <c r="AT116" s="17" t="s">
        <v>529</v>
      </c>
      <c r="AU116" s="17" t="s">
        <v>82</v>
      </c>
    </row>
    <row r="117" spans="1:65" s="2" customFormat="1" ht="16.5" customHeight="1">
      <c r="A117" s="34"/>
      <c r="B117" s="35"/>
      <c r="C117" s="173" t="s">
        <v>239</v>
      </c>
      <c r="D117" s="173" t="s">
        <v>146</v>
      </c>
      <c r="E117" s="174" t="s">
        <v>1056</v>
      </c>
      <c r="F117" s="175" t="s">
        <v>938</v>
      </c>
      <c r="G117" s="176" t="s">
        <v>291</v>
      </c>
      <c r="H117" s="177">
        <v>1</v>
      </c>
      <c r="I117" s="178"/>
      <c r="J117" s="177">
        <f>ROUND((ROUND(I117,2))*(ROUND(H117,2)),2)</f>
        <v>0</v>
      </c>
      <c r="K117" s="175" t="s">
        <v>273</v>
      </c>
      <c r="L117" s="39"/>
      <c r="M117" s="179" t="s">
        <v>18</v>
      </c>
      <c r="N117" s="180" t="s">
        <v>45</v>
      </c>
      <c r="O117" s="64"/>
      <c r="P117" s="181">
        <f>O117*H117</f>
        <v>0</v>
      </c>
      <c r="Q117" s="181">
        <v>0</v>
      </c>
      <c r="R117" s="181">
        <f>Q117*H117</f>
        <v>0</v>
      </c>
      <c r="S117" s="181">
        <v>0</v>
      </c>
      <c r="T117" s="182">
        <f>S117*H117</f>
        <v>0</v>
      </c>
      <c r="U117" s="34"/>
      <c r="V117" s="34"/>
      <c r="W117" s="34"/>
      <c r="X117" s="34"/>
      <c r="Y117" s="34"/>
      <c r="Z117" s="34"/>
      <c r="AA117" s="34"/>
      <c r="AB117" s="34"/>
      <c r="AC117" s="34"/>
      <c r="AD117" s="34"/>
      <c r="AE117" s="34"/>
      <c r="AR117" s="183" t="s">
        <v>151</v>
      </c>
      <c r="AT117" s="183" t="s">
        <v>146</v>
      </c>
      <c r="AU117" s="183" t="s">
        <v>82</v>
      </c>
      <c r="AY117" s="17" t="s">
        <v>143</v>
      </c>
      <c r="BE117" s="184">
        <f>IF(N117="základní",J117,0)</f>
        <v>0</v>
      </c>
      <c r="BF117" s="184">
        <f>IF(N117="snížená",J117,0)</f>
        <v>0</v>
      </c>
      <c r="BG117" s="184">
        <f>IF(N117="zákl. přenesená",J117,0)</f>
        <v>0</v>
      </c>
      <c r="BH117" s="184">
        <f>IF(N117="sníž. přenesená",J117,0)</f>
        <v>0</v>
      </c>
      <c r="BI117" s="184">
        <f>IF(N117="nulová",J117,0)</f>
        <v>0</v>
      </c>
      <c r="BJ117" s="17" t="s">
        <v>82</v>
      </c>
      <c r="BK117" s="184">
        <f>ROUND((ROUND(I117,2))*(ROUND(H117,2)),2)</f>
        <v>0</v>
      </c>
      <c r="BL117" s="17" t="s">
        <v>151</v>
      </c>
      <c r="BM117" s="183" t="s">
        <v>501</v>
      </c>
    </row>
    <row r="118" spans="1:65" s="2" customFormat="1" ht="19.5">
      <c r="A118" s="34"/>
      <c r="B118" s="35"/>
      <c r="C118" s="36"/>
      <c r="D118" s="201" t="s">
        <v>529</v>
      </c>
      <c r="E118" s="36"/>
      <c r="F118" s="233" t="s">
        <v>1057</v>
      </c>
      <c r="G118" s="36"/>
      <c r="H118" s="36"/>
      <c r="I118" s="187"/>
      <c r="J118" s="36"/>
      <c r="K118" s="36"/>
      <c r="L118" s="39"/>
      <c r="M118" s="188"/>
      <c r="N118" s="189"/>
      <c r="O118" s="64"/>
      <c r="P118" s="64"/>
      <c r="Q118" s="64"/>
      <c r="R118" s="64"/>
      <c r="S118" s="64"/>
      <c r="T118" s="65"/>
      <c r="U118" s="34"/>
      <c r="V118" s="34"/>
      <c r="W118" s="34"/>
      <c r="X118" s="34"/>
      <c r="Y118" s="34"/>
      <c r="Z118" s="34"/>
      <c r="AA118" s="34"/>
      <c r="AB118" s="34"/>
      <c r="AC118" s="34"/>
      <c r="AD118" s="34"/>
      <c r="AE118" s="34"/>
      <c r="AT118" s="17" t="s">
        <v>529</v>
      </c>
      <c r="AU118" s="17" t="s">
        <v>82</v>
      </c>
    </row>
    <row r="119" spans="1:65" s="2" customFormat="1" ht="16.5" customHeight="1">
      <c r="A119" s="34"/>
      <c r="B119" s="35"/>
      <c r="C119" s="173" t="s">
        <v>8</v>
      </c>
      <c r="D119" s="173" t="s">
        <v>146</v>
      </c>
      <c r="E119" s="174" t="s">
        <v>1058</v>
      </c>
      <c r="F119" s="175" t="s">
        <v>1059</v>
      </c>
      <c r="G119" s="176" t="s">
        <v>291</v>
      </c>
      <c r="H119" s="177">
        <v>1</v>
      </c>
      <c r="I119" s="178"/>
      <c r="J119" s="177">
        <f>ROUND((ROUND(I119,2))*(ROUND(H119,2)),2)</f>
        <v>0</v>
      </c>
      <c r="K119" s="175" t="s">
        <v>273</v>
      </c>
      <c r="L119" s="39"/>
      <c r="M119" s="179" t="s">
        <v>18</v>
      </c>
      <c r="N119" s="180" t="s">
        <v>45</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151</v>
      </c>
      <c r="AT119" s="183" t="s">
        <v>146</v>
      </c>
      <c r="AU119" s="183" t="s">
        <v>82</v>
      </c>
      <c r="AY119" s="17" t="s">
        <v>143</v>
      </c>
      <c r="BE119" s="184">
        <f>IF(N119="základní",J119,0)</f>
        <v>0</v>
      </c>
      <c r="BF119" s="184">
        <f>IF(N119="snížená",J119,0)</f>
        <v>0</v>
      </c>
      <c r="BG119" s="184">
        <f>IF(N119="zákl. přenesená",J119,0)</f>
        <v>0</v>
      </c>
      <c r="BH119" s="184">
        <f>IF(N119="sníž. přenesená",J119,0)</f>
        <v>0</v>
      </c>
      <c r="BI119" s="184">
        <f>IF(N119="nulová",J119,0)</f>
        <v>0</v>
      </c>
      <c r="BJ119" s="17" t="s">
        <v>82</v>
      </c>
      <c r="BK119" s="184">
        <f>ROUND((ROUND(I119,2))*(ROUND(H119,2)),2)</f>
        <v>0</v>
      </c>
      <c r="BL119" s="17" t="s">
        <v>151</v>
      </c>
      <c r="BM119" s="183" t="s">
        <v>513</v>
      </c>
    </row>
    <row r="120" spans="1:65" s="2" customFormat="1" ht="19.5">
      <c r="A120" s="34"/>
      <c r="B120" s="35"/>
      <c r="C120" s="36"/>
      <c r="D120" s="201" t="s">
        <v>529</v>
      </c>
      <c r="E120" s="36"/>
      <c r="F120" s="233" t="s">
        <v>1060</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529</v>
      </c>
      <c r="AU120" s="17" t="s">
        <v>82</v>
      </c>
    </row>
    <row r="121" spans="1:65" s="2" customFormat="1" ht="16.5" customHeight="1">
      <c r="A121" s="34"/>
      <c r="B121" s="35"/>
      <c r="C121" s="173" t="s">
        <v>255</v>
      </c>
      <c r="D121" s="173" t="s">
        <v>146</v>
      </c>
      <c r="E121" s="174" t="s">
        <v>1061</v>
      </c>
      <c r="F121" s="175" t="s">
        <v>1062</v>
      </c>
      <c r="G121" s="176" t="s">
        <v>291</v>
      </c>
      <c r="H121" s="177">
        <v>1</v>
      </c>
      <c r="I121" s="178"/>
      <c r="J121" s="177">
        <f>ROUND((ROUND(I121,2))*(ROUND(H121,2)),2)</f>
        <v>0</v>
      </c>
      <c r="K121" s="175" t="s">
        <v>273</v>
      </c>
      <c r="L121" s="39"/>
      <c r="M121" s="179" t="s">
        <v>18</v>
      </c>
      <c r="N121" s="180" t="s">
        <v>45</v>
      </c>
      <c r="O121" s="64"/>
      <c r="P121" s="181">
        <f>O121*H121</f>
        <v>0</v>
      </c>
      <c r="Q121" s="181">
        <v>0</v>
      </c>
      <c r="R121" s="181">
        <f>Q121*H121</f>
        <v>0</v>
      </c>
      <c r="S121" s="181">
        <v>0</v>
      </c>
      <c r="T121" s="182">
        <f>S121*H121</f>
        <v>0</v>
      </c>
      <c r="U121" s="34"/>
      <c r="V121" s="34"/>
      <c r="W121" s="34"/>
      <c r="X121" s="34"/>
      <c r="Y121" s="34"/>
      <c r="Z121" s="34"/>
      <c r="AA121" s="34"/>
      <c r="AB121" s="34"/>
      <c r="AC121" s="34"/>
      <c r="AD121" s="34"/>
      <c r="AE121" s="34"/>
      <c r="AR121" s="183" t="s">
        <v>151</v>
      </c>
      <c r="AT121" s="183" t="s">
        <v>146</v>
      </c>
      <c r="AU121" s="183" t="s">
        <v>82</v>
      </c>
      <c r="AY121" s="17" t="s">
        <v>143</v>
      </c>
      <c r="BE121" s="184">
        <f>IF(N121="základní",J121,0)</f>
        <v>0</v>
      </c>
      <c r="BF121" s="184">
        <f>IF(N121="snížená",J121,0)</f>
        <v>0</v>
      </c>
      <c r="BG121" s="184">
        <f>IF(N121="zákl. přenesená",J121,0)</f>
        <v>0</v>
      </c>
      <c r="BH121" s="184">
        <f>IF(N121="sníž. přenesená",J121,0)</f>
        <v>0</v>
      </c>
      <c r="BI121" s="184">
        <f>IF(N121="nulová",J121,0)</f>
        <v>0</v>
      </c>
      <c r="BJ121" s="17" t="s">
        <v>82</v>
      </c>
      <c r="BK121" s="184">
        <f>ROUND((ROUND(I121,2))*(ROUND(H121,2)),2)</f>
        <v>0</v>
      </c>
      <c r="BL121" s="17" t="s">
        <v>151</v>
      </c>
      <c r="BM121" s="183" t="s">
        <v>524</v>
      </c>
    </row>
    <row r="122" spans="1:65" s="2" customFormat="1" ht="19.5">
      <c r="A122" s="34"/>
      <c r="B122" s="35"/>
      <c r="C122" s="36"/>
      <c r="D122" s="201" t="s">
        <v>529</v>
      </c>
      <c r="E122" s="36"/>
      <c r="F122" s="233" t="s">
        <v>1063</v>
      </c>
      <c r="G122" s="36"/>
      <c r="H122" s="36"/>
      <c r="I122" s="187"/>
      <c r="J122" s="36"/>
      <c r="K122" s="36"/>
      <c r="L122" s="39"/>
      <c r="M122" s="188"/>
      <c r="N122" s="189"/>
      <c r="O122" s="64"/>
      <c r="P122" s="64"/>
      <c r="Q122" s="64"/>
      <c r="R122" s="64"/>
      <c r="S122" s="64"/>
      <c r="T122" s="65"/>
      <c r="U122" s="34"/>
      <c r="V122" s="34"/>
      <c r="W122" s="34"/>
      <c r="X122" s="34"/>
      <c r="Y122" s="34"/>
      <c r="Z122" s="34"/>
      <c r="AA122" s="34"/>
      <c r="AB122" s="34"/>
      <c r="AC122" s="34"/>
      <c r="AD122" s="34"/>
      <c r="AE122" s="34"/>
      <c r="AT122" s="17" t="s">
        <v>529</v>
      </c>
      <c r="AU122" s="17" t="s">
        <v>82</v>
      </c>
    </row>
    <row r="123" spans="1:65" s="2" customFormat="1" ht="16.5" customHeight="1">
      <c r="A123" s="34"/>
      <c r="B123" s="35"/>
      <c r="C123" s="173" t="s">
        <v>264</v>
      </c>
      <c r="D123" s="173" t="s">
        <v>146</v>
      </c>
      <c r="E123" s="174" t="s">
        <v>1064</v>
      </c>
      <c r="F123" s="175" t="s">
        <v>1065</v>
      </c>
      <c r="G123" s="176" t="s">
        <v>291</v>
      </c>
      <c r="H123" s="177">
        <v>1</v>
      </c>
      <c r="I123" s="178"/>
      <c r="J123" s="177">
        <f>ROUND((ROUND(I123,2))*(ROUND(H123,2)),2)</f>
        <v>0</v>
      </c>
      <c r="K123" s="175" t="s">
        <v>273</v>
      </c>
      <c r="L123" s="39"/>
      <c r="M123" s="179" t="s">
        <v>18</v>
      </c>
      <c r="N123" s="180" t="s">
        <v>45</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151</v>
      </c>
      <c r="AT123" s="183" t="s">
        <v>146</v>
      </c>
      <c r="AU123" s="183" t="s">
        <v>82</v>
      </c>
      <c r="AY123" s="17" t="s">
        <v>143</v>
      </c>
      <c r="BE123" s="184">
        <f>IF(N123="základní",J123,0)</f>
        <v>0</v>
      </c>
      <c r="BF123" s="184">
        <f>IF(N123="snížená",J123,0)</f>
        <v>0</v>
      </c>
      <c r="BG123" s="184">
        <f>IF(N123="zákl. přenesená",J123,0)</f>
        <v>0</v>
      </c>
      <c r="BH123" s="184">
        <f>IF(N123="sníž. přenesená",J123,0)</f>
        <v>0</v>
      </c>
      <c r="BI123" s="184">
        <f>IF(N123="nulová",J123,0)</f>
        <v>0</v>
      </c>
      <c r="BJ123" s="17" t="s">
        <v>82</v>
      </c>
      <c r="BK123" s="184">
        <f>ROUND((ROUND(I123,2))*(ROUND(H123,2)),2)</f>
        <v>0</v>
      </c>
      <c r="BL123" s="17" t="s">
        <v>151</v>
      </c>
      <c r="BM123" s="183" t="s">
        <v>538</v>
      </c>
    </row>
    <row r="124" spans="1:65" s="2" customFormat="1" ht="19.5">
      <c r="A124" s="34"/>
      <c r="B124" s="35"/>
      <c r="C124" s="36"/>
      <c r="D124" s="201" t="s">
        <v>529</v>
      </c>
      <c r="E124" s="36"/>
      <c r="F124" s="233" t="s">
        <v>1066</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529</v>
      </c>
      <c r="AU124" s="17" t="s">
        <v>82</v>
      </c>
    </row>
    <row r="125" spans="1:65" s="2" customFormat="1" ht="16.5" customHeight="1">
      <c r="A125" s="34"/>
      <c r="B125" s="35"/>
      <c r="C125" s="173" t="s">
        <v>269</v>
      </c>
      <c r="D125" s="173" t="s">
        <v>146</v>
      </c>
      <c r="E125" s="174" t="s">
        <v>1067</v>
      </c>
      <c r="F125" s="175" t="s">
        <v>1068</v>
      </c>
      <c r="G125" s="176" t="s">
        <v>291</v>
      </c>
      <c r="H125" s="177">
        <v>1</v>
      </c>
      <c r="I125" s="178"/>
      <c r="J125" s="177">
        <f>ROUND((ROUND(I125,2))*(ROUND(H125,2)),2)</f>
        <v>0</v>
      </c>
      <c r="K125" s="175" t="s">
        <v>273</v>
      </c>
      <c r="L125" s="39"/>
      <c r="M125" s="179" t="s">
        <v>18</v>
      </c>
      <c r="N125" s="180" t="s">
        <v>45</v>
      </c>
      <c r="O125" s="64"/>
      <c r="P125" s="181">
        <f>O125*H125</f>
        <v>0</v>
      </c>
      <c r="Q125" s="181">
        <v>0</v>
      </c>
      <c r="R125" s="181">
        <f>Q125*H125</f>
        <v>0</v>
      </c>
      <c r="S125" s="181">
        <v>0</v>
      </c>
      <c r="T125" s="182">
        <f>S125*H125</f>
        <v>0</v>
      </c>
      <c r="U125" s="34"/>
      <c r="V125" s="34"/>
      <c r="W125" s="34"/>
      <c r="X125" s="34"/>
      <c r="Y125" s="34"/>
      <c r="Z125" s="34"/>
      <c r="AA125" s="34"/>
      <c r="AB125" s="34"/>
      <c r="AC125" s="34"/>
      <c r="AD125" s="34"/>
      <c r="AE125" s="34"/>
      <c r="AR125" s="183" t="s">
        <v>151</v>
      </c>
      <c r="AT125" s="183" t="s">
        <v>146</v>
      </c>
      <c r="AU125" s="183" t="s">
        <v>82</v>
      </c>
      <c r="AY125" s="17" t="s">
        <v>143</v>
      </c>
      <c r="BE125" s="184">
        <f>IF(N125="základní",J125,0)</f>
        <v>0</v>
      </c>
      <c r="BF125" s="184">
        <f>IF(N125="snížená",J125,0)</f>
        <v>0</v>
      </c>
      <c r="BG125" s="184">
        <f>IF(N125="zákl. přenesená",J125,0)</f>
        <v>0</v>
      </c>
      <c r="BH125" s="184">
        <f>IF(N125="sníž. přenesená",J125,0)</f>
        <v>0</v>
      </c>
      <c r="BI125" s="184">
        <f>IF(N125="nulová",J125,0)</f>
        <v>0</v>
      </c>
      <c r="BJ125" s="17" t="s">
        <v>82</v>
      </c>
      <c r="BK125" s="184">
        <f>ROUND((ROUND(I125,2))*(ROUND(H125,2)),2)</f>
        <v>0</v>
      </c>
      <c r="BL125" s="17" t="s">
        <v>151</v>
      </c>
      <c r="BM125" s="183" t="s">
        <v>548</v>
      </c>
    </row>
    <row r="126" spans="1:65" s="12" customFormat="1" ht="25.9" customHeight="1">
      <c r="B126" s="157"/>
      <c r="C126" s="158"/>
      <c r="D126" s="159" t="s">
        <v>73</v>
      </c>
      <c r="E126" s="160" t="s">
        <v>766</v>
      </c>
      <c r="F126" s="160" t="s">
        <v>767</v>
      </c>
      <c r="G126" s="158"/>
      <c r="H126" s="158"/>
      <c r="I126" s="161"/>
      <c r="J126" s="162">
        <f>BK126</f>
        <v>0</v>
      </c>
      <c r="K126" s="158"/>
      <c r="L126" s="163"/>
      <c r="M126" s="164"/>
      <c r="N126" s="165"/>
      <c r="O126" s="165"/>
      <c r="P126" s="166">
        <f>SUM(P127:P128)</f>
        <v>0</v>
      </c>
      <c r="Q126" s="165"/>
      <c r="R126" s="166">
        <f>SUM(R127:R128)</f>
        <v>0</v>
      </c>
      <c r="S126" s="165"/>
      <c r="T126" s="167">
        <f>SUM(T127:T128)</f>
        <v>0</v>
      </c>
      <c r="AR126" s="168" t="s">
        <v>151</v>
      </c>
      <c r="AT126" s="169" t="s">
        <v>73</v>
      </c>
      <c r="AU126" s="169" t="s">
        <v>74</v>
      </c>
      <c r="AY126" s="168" t="s">
        <v>143</v>
      </c>
      <c r="BK126" s="170">
        <f>SUM(BK127:BK128)</f>
        <v>0</v>
      </c>
    </row>
    <row r="127" spans="1:65" s="2" customFormat="1" ht="37.9" customHeight="1">
      <c r="A127" s="34"/>
      <c r="B127" s="35"/>
      <c r="C127" s="173" t="s">
        <v>275</v>
      </c>
      <c r="D127" s="173" t="s">
        <v>146</v>
      </c>
      <c r="E127" s="174" t="s">
        <v>768</v>
      </c>
      <c r="F127" s="175" t="s">
        <v>769</v>
      </c>
      <c r="G127" s="176" t="s">
        <v>770</v>
      </c>
      <c r="H127" s="177">
        <v>24</v>
      </c>
      <c r="I127" s="178"/>
      <c r="J127" s="177">
        <f>ROUND((ROUND(I127,2))*(ROUND(H127,2)),2)</f>
        <v>0</v>
      </c>
      <c r="K127" s="175" t="s">
        <v>150</v>
      </c>
      <c r="L127" s="39"/>
      <c r="M127" s="179" t="s">
        <v>18</v>
      </c>
      <c r="N127" s="180" t="s">
        <v>45</v>
      </c>
      <c r="O127" s="64"/>
      <c r="P127" s="181">
        <f>O127*H127</f>
        <v>0</v>
      </c>
      <c r="Q127" s="181">
        <v>0</v>
      </c>
      <c r="R127" s="181">
        <f>Q127*H127</f>
        <v>0</v>
      </c>
      <c r="S127" s="181">
        <v>0</v>
      </c>
      <c r="T127" s="182">
        <f>S127*H127</f>
        <v>0</v>
      </c>
      <c r="U127" s="34"/>
      <c r="V127" s="34"/>
      <c r="W127" s="34"/>
      <c r="X127" s="34"/>
      <c r="Y127" s="34"/>
      <c r="Z127" s="34"/>
      <c r="AA127" s="34"/>
      <c r="AB127" s="34"/>
      <c r="AC127" s="34"/>
      <c r="AD127" s="34"/>
      <c r="AE127" s="34"/>
      <c r="AR127" s="183" t="s">
        <v>947</v>
      </c>
      <c r="AT127" s="183" t="s">
        <v>146</v>
      </c>
      <c r="AU127" s="183" t="s">
        <v>82</v>
      </c>
      <c r="AY127" s="17" t="s">
        <v>143</v>
      </c>
      <c r="BE127" s="184">
        <f>IF(N127="základní",J127,0)</f>
        <v>0</v>
      </c>
      <c r="BF127" s="184">
        <f>IF(N127="snížená",J127,0)</f>
        <v>0</v>
      </c>
      <c r="BG127" s="184">
        <f>IF(N127="zákl. přenesená",J127,0)</f>
        <v>0</v>
      </c>
      <c r="BH127" s="184">
        <f>IF(N127="sníž. přenesená",J127,0)</f>
        <v>0</v>
      </c>
      <c r="BI127" s="184">
        <f>IF(N127="nulová",J127,0)</f>
        <v>0</v>
      </c>
      <c r="BJ127" s="17" t="s">
        <v>82</v>
      </c>
      <c r="BK127" s="184">
        <f>ROUND((ROUND(I127,2))*(ROUND(H127,2)),2)</f>
        <v>0</v>
      </c>
      <c r="BL127" s="17" t="s">
        <v>947</v>
      </c>
      <c r="BM127" s="183" t="s">
        <v>1069</v>
      </c>
    </row>
    <row r="128" spans="1:65" s="2" customFormat="1">
      <c r="A128" s="34"/>
      <c r="B128" s="35"/>
      <c r="C128" s="36"/>
      <c r="D128" s="185" t="s">
        <v>153</v>
      </c>
      <c r="E128" s="36"/>
      <c r="F128" s="186" t="s">
        <v>773</v>
      </c>
      <c r="G128" s="36"/>
      <c r="H128" s="36"/>
      <c r="I128" s="187"/>
      <c r="J128" s="36"/>
      <c r="K128" s="36"/>
      <c r="L128" s="39"/>
      <c r="M128" s="234"/>
      <c r="N128" s="235"/>
      <c r="O128" s="236"/>
      <c r="P128" s="236"/>
      <c r="Q128" s="236"/>
      <c r="R128" s="236"/>
      <c r="S128" s="236"/>
      <c r="T128" s="237"/>
      <c r="U128" s="34"/>
      <c r="V128" s="34"/>
      <c r="W128" s="34"/>
      <c r="X128" s="34"/>
      <c r="Y128" s="34"/>
      <c r="Z128" s="34"/>
      <c r="AA128" s="34"/>
      <c r="AB128" s="34"/>
      <c r="AC128" s="34"/>
      <c r="AD128" s="34"/>
      <c r="AE128" s="34"/>
      <c r="AT128" s="17" t="s">
        <v>153</v>
      </c>
      <c r="AU128" s="17" t="s">
        <v>82</v>
      </c>
    </row>
    <row r="129" spans="1:31" s="2" customFormat="1" ht="6.95" customHeight="1">
      <c r="A129" s="34"/>
      <c r="B129" s="47"/>
      <c r="C129" s="48"/>
      <c r="D129" s="48"/>
      <c r="E129" s="48"/>
      <c r="F129" s="48"/>
      <c r="G129" s="48"/>
      <c r="H129" s="48"/>
      <c r="I129" s="48"/>
      <c r="J129" s="48"/>
      <c r="K129" s="48"/>
      <c r="L129" s="39"/>
      <c r="M129" s="34"/>
      <c r="O129" s="34"/>
      <c r="P129" s="34"/>
      <c r="Q129" s="34"/>
      <c r="R129" s="34"/>
      <c r="S129" s="34"/>
      <c r="T129" s="34"/>
      <c r="U129" s="34"/>
      <c r="V129" s="34"/>
      <c r="W129" s="34"/>
      <c r="X129" s="34"/>
      <c r="Y129" s="34"/>
      <c r="Z129" s="34"/>
      <c r="AA129" s="34"/>
      <c r="AB129" s="34"/>
      <c r="AC129" s="34"/>
      <c r="AD129" s="34"/>
      <c r="AE129" s="34"/>
    </row>
  </sheetData>
  <sheetProtection algorithmName="SHA-512" hashValue="WmYRjKdp4Haosrcj4FPmYxlPXEKCzrpUMnBFj2zojRKOJK8vaJv5xdcnTpk6wE5GQnzYnBprw39aWYP8ZPOt6g==" saltValue="BM1rCqm37JbPClRtMullxg==" spinCount="100000" sheet="1" objects="1" scenarios="1"/>
  <autoFilter ref="C84:K128" xr:uid="{00000000-0009-0000-0000-000005000000}"/>
  <mergeCells count="9">
    <mergeCell ref="E50:H50"/>
    <mergeCell ref="E75:H75"/>
    <mergeCell ref="E77:H77"/>
    <mergeCell ref="L2:V2"/>
    <mergeCell ref="E7:H7"/>
    <mergeCell ref="E9:H9"/>
    <mergeCell ref="E18:H18"/>
    <mergeCell ref="E27:H27"/>
    <mergeCell ref="E48:H48"/>
  </mergeCells>
  <hyperlinks>
    <hyperlink ref="F128" r:id="rId1" xr:uid="{00000000-0004-0000-05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2:BM111"/>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99</v>
      </c>
    </row>
    <row r="3" spans="1:46" s="1" customFormat="1" ht="6.95" customHeight="1">
      <c r="B3" s="101"/>
      <c r="C3" s="102"/>
      <c r="D3" s="102"/>
      <c r="E3" s="102"/>
      <c r="F3" s="102"/>
      <c r="G3" s="102"/>
      <c r="H3" s="102"/>
      <c r="I3" s="102"/>
      <c r="J3" s="102"/>
      <c r="K3" s="102"/>
      <c r="L3" s="20"/>
      <c r="AT3" s="17" t="s">
        <v>84</v>
      </c>
    </row>
    <row r="4" spans="1:46" s="1" customFormat="1" ht="24.95" customHeight="1">
      <c r="B4" s="20"/>
      <c r="D4" s="103" t="s">
        <v>100</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DP12 = E2P1 + E2P3</v>
      </c>
      <c r="F7" s="282"/>
      <c r="G7" s="282"/>
      <c r="H7" s="282"/>
      <c r="L7" s="20"/>
    </row>
    <row r="8" spans="1:46" s="2" customFormat="1" ht="12" customHeight="1">
      <c r="A8" s="34"/>
      <c r="B8" s="39"/>
      <c r="C8" s="34"/>
      <c r="D8" s="105" t="s">
        <v>101</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1070</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20</v>
      </c>
      <c r="E12" s="34"/>
      <c r="F12" s="107" t="s">
        <v>21</v>
      </c>
      <c r="G12" s="34"/>
      <c r="H12" s="34"/>
      <c r="I12" s="105" t="s">
        <v>22</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24</v>
      </c>
      <c r="E14" s="34"/>
      <c r="F14" s="34"/>
      <c r="G14" s="34"/>
      <c r="H14" s="34"/>
      <c r="I14" s="105" t="s">
        <v>25</v>
      </c>
      <c r="J14" s="107" t="s">
        <v>26</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27</v>
      </c>
      <c r="F15" s="34"/>
      <c r="G15" s="34"/>
      <c r="H15" s="34"/>
      <c r="I15" s="105" t="s">
        <v>28</v>
      </c>
      <c r="J15" s="107" t="s">
        <v>29</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30</v>
      </c>
      <c r="E17" s="34"/>
      <c r="F17" s="34"/>
      <c r="G17" s="34"/>
      <c r="H17" s="34"/>
      <c r="I17" s="105" t="s">
        <v>25</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28</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32</v>
      </c>
      <c r="E20" s="34"/>
      <c r="F20" s="34"/>
      <c r="G20" s="34"/>
      <c r="H20" s="34"/>
      <c r="I20" s="105" t="s">
        <v>25</v>
      </c>
      <c r="J20" s="107" t="s">
        <v>33</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34</v>
      </c>
      <c r="F21" s="34"/>
      <c r="G21" s="34"/>
      <c r="H21" s="34"/>
      <c r="I21" s="105" t="s">
        <v>28</v>
      </c>
      <c r="J21" s="107" t="s">
        <v>35</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37</v>
      </c>
      <c r="E23" s="34"/>
      <c r="F23" s="34"/>
      <c r="G23" s="34"/>
      <c r="H23" s="34"/>
      <c r="I23" s="105" t="s">
        <v>25</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1071</v>
      </c>
      <c r="F24" s="34"/>
      <c r="G24" s="34"/>
      <c r="H24" s="34"/>
      <c r="I24" s="105" t="s">
        <v>28</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104</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40</v>
      </c>
      <c r="E30" s="34"/>
      <c r="F30" s="34"/>
      <c r="G30" s="34"/>
      <c r="H30" s="34"/>
      <c r="I30" s="34"/>
      <c r="J30" s="114">
        <f>ROUND(J84,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44</v>
      </c>
      <c r="E33" s="105" t="s">
        <v>45</v>
      </c>
      <c r="F33" s="117">
        <f>ROUND((SUM(BE84:BE110)),  2)</f>
        <v>0</v>
      </c>
      <c r="G33" s="34"/>
      <c r="H33" s="34"/>
      <c r="I33" s="118">
        <v>0.21</v>
      </c>
      <c r="J33" s="117">
        <f>ROUND(((SUM(BE84:BE110))*I33),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46</v>
      </c>
      <c r="F34" s="117">
        <f>ROUND((SUM(BF84:BF110)),  2)</f>
        <v>0</v>
      </c>
      <c r="G34" s="34"/>
      <c r="H34" s="34"/>
      <c r="I34" s="118">
        <v>0.15</v>
      </c>
      <c r="J34" s="117">
        <f>ROUND(((SUM(BF84:BF110))*I34),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ROUND((SUM(BG84:BG110)),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ROUND((SUM(BH84:BH110)),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ROUND((SUM(BI84:BI110)),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50</v>
      </c>
      <c r="E39" s="121"/>
      <c r="F39" s="121"/>
      <c r="G39" s="122" t="s">
        <v>51</v>
      </c>
      <c r="H39" s="123" t="s">
        <v>52</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105</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DP12 = E2P1 + E2P3</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101</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D1.4.6 - Stínění - DP12</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20</v>
      </c>
      <c r="D52" s="36"/>
      <c r="E52" s="36"/>
      <c r="F52" s="27" t="str">
        <f>F12</f>
        <v>Česká národní banka, Na příkopě 864/28, 110 00 Pra</v>
      </c>
      <c r="G52" s="36"/>
      <c r="H52" s="36"/>
      <c r="I52" s="29" t="s">
        <v>22</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24</v>
      </c>
      <c r="D54" s="36"/>
      <c r="E54" s="36"/>
      <c r="F54" s="27" t="str">
        <f>E15</f>
        <v>ČESKÁ NÁRODNÍ BANKA</v>
      </c>
      <c r="G54" s="36"/>
      <c r="H54" s="36"/>
      <c r="I54" s="29" t="s">
        <v>32</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30</v>
      </c>
      <c r="D55" s="36"/>
      <c r="E55" s="36"/>
      <c r="F55" s="27" t="str">
        <f>IF(E18="","",E18)</f>
        <v>Vyplň údaj</v>
      </c>
      <c r="G55" s="36"/>
      <c r="H55" s="36"/>
      <c r="I55" s="29" t="s">
        <v>37</v>
      </c>
      <c r="J55" s="32" t="str">
        <f>E24</f>
        <v>Tadeáš Pech,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106</v>
      </c>
      <c r="D57" s="131"/>
      <c r="E57" s="131"/>
      <c r="F57" s="131"/>
      <c r="G57" s="131"/>
      <c r="H57" s="131"/>
      <c r="I57" s="131"/>
      <c r="J57" s="132" t="s">
        <v>107</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72</v>
      </c>
      <c r="D59" s="36"/>
      <c r="E59" s="36"/>
      <c r="F59" s="36"/>
      <c r="G59" s="36"/>
      <c r="H59" s="36"/>
      <c r="I59" s="36"/>
      <c r="J59" s="77">
        <f>J84</f>
        <v>0</v>
      </c>
      <c r="K59" s="36"/>
      <c r="L59" s="106"/>
      <c r="S59" s="34"/>
      <c r="T59" s="34"/>
      <c r="U59" s="34"/>
      <c r="V59" s="34"/>
      <c r="W59" s="34"/>
      <c r="X59" s="34"/>
      <c r="Y59" s="34"/>
      <c r="Z59" s="34"/>
      <c r="AA59" s="34"/>
      <c r="AB59" s="34"/>
      <c r="AC59" s="34"/>
      <c r="AD59" s="34"/>
      <c r="AE59" s="34"/>
      <c r="AU59" s="17" t="s">
        <v>108</v>
      </c>
    </row>
    <row r="60" spans="1:47" s="9" customFormat="1" ht="24.95" customHeight="1">
      <c r="B60" s="134"/>
      <c r="C60" s="135"/>
      <c r="D60" s="136" t="s">
        <v>115</v>
      </c>
      <c r="E60" s="137"/>
      <c r="F60" s="137"/>
      <c r="G60" s="137"/>
      <c r="H60" s="137"/>
      <c r="I60" s="137"/>
      <c r="J60" s="138">
        <f>J85</f>
        <v>0</v>
      </c>
      <c r="K60" s="135"/>
      <c r="L60" s="139"/>
    </row>
    <row r="61" spans="1:47" s="10" customFormat="1" ht="19.899999999999999" customHeight="1">
      <c r="B61" s="140"/>
      <c r="C61" s="141"/>
      <c r="D61" s="142" t="s">
        <v>1072</v>
      </c>
      <c r="E61" s="143"/>
      <c r="F61" s="143"/>
      <c r="G61" s="143"/>
      <c r="H61" s="143"/>
      <c r="I61" s="143"/>
      <c r="J61" s="144">
        <f>J86</f>
        <v>0</v>
      </c>
      <c r="K61" s="141"/>
      <c r="L61" s="145"/>
    </row>
    <row r="62" spans="1:47" s="9" customFormat="1" ht="24.95" customHeight="1">
      <c r="B62" s="134"/>
      <c r="C62" s="135"/>
      <c r="D62" s="136" t="s">
        <v>122</v>
      </c>
      <c r="E62" s="137"/>
      <c r="F62" s="137"/>
      <c r="G62" s="137"/>
      <c r="H62" s="137"/>
      <c r="I62" s="137"/>
      <c r="J62" s="138">
        <f>J102</f>
        <v>0</v>
      </c>
      <c r="K62" s="135"/>
      <c r="L62" s="139"/>
    </row>
    <row r="63" spans="1:47" s="10" customFormat="1" ht="19.899999999999999" customHeight="1">
      <c r="B63" s="140"/>
      <c r="C63" s="141"/>
      <c r="D63" s="142" t="s">
        <v>123</v>
      </c>
      <c r="E63" s="143"/>
      <c r="F63" s="143"/>
      <c r="G63" s="143"/>
      <c r="H63" s="143"/>
      <c r="I63" s="143"/>
      <c r="J63" s="144">
        <f>J103</f>
        <v>0</v>
      </c>
      <c r="K63" s="141"/>
      <c r="L63" s="145"/>
    </row>
    <row r="64" spans="1:47" s="10" customFormat="1" ht="19.899999999999999" customHeight="1">
      <c r="B64" s="140"/>
      <c r="C64" s="141"/>
      <c r="D64" s="142" t="s">
        <v>127</v>
      </c>
      <c r="E64" s="143"/>
      <c r="F64" s="143"/>
      <c r="G64" s="143"/>
      <c r="H64" s="143"/>
      <c r="I64" s="143"/>
      <c r="J64" s="144">
        <f>J108</f>
        <v>0</v>
      </c>
      <c r="K64" s="141"/>
      <c r="L64" s="145"/>
    </row>
    <row r="65" spans="1:31" s="2" customFormat="1" ht="21.75" customHeight="1">
      <c r="A65" s="34"/>
      <c r="B65" s="35"/>
      <c r="C65" s="36"/>
      <c r="D65" s="36"/>
      <c r="E65" s="36"/>
      <c r="F65" s="36"/>
      <c r="G65" s="36"/>
      <c r="H65" s="36"/>
      <c r="I65" s="36"/>
      <c r="J65" s="36"/>
      <c r="K65" s="36"/>
      <c r="L65" s="106"/>
      <c r="S65" s="34"/>
      <c r="T65" s="34"/>
      <c r="U65" s="34"/>
      <c r="V65" s="34"/>
      <c r="W65" s="34"/>
      <c r="X65" s="34"/>
      <c r="Y65" s="34"/>
      <c r="Z65" s="34"/>
      <c r="AA65" s="34"/>
      <c r="AB65" s="34"/>
      <c r="AC65" s="34"/>
      <c r="AD65" s="34"/>
      <c r="AE65" s="34"/>
    </row>
    <row r="66" spans="1:31" s="2" customFormat="1" ht="6.95" customHeight="1">
      <c r="A66" s="34"/>
      <c r="B66" s="47"/>
      <c r="C66" s="48"/>
      <c r="D66" s="48"/>
      <c r="E66" s="48"/>
      <c r="F66" s="48"/>
      <c r="G66" s="48"/>
      <c r="H66" s="48"/>
      <c r="I66" s="48"/>
      <c r="J66" s="48"/>
      <c r="K66" s="48"/>
      <c r="L66" s="106"/>
      <c r="S66" s="34"/>
      <c r="T66" s="34"/>
      <c r="U66" s="34"/>
      <c r="V66" s="34"/>
      <c r="W66" s="34"/>
      <c r="X66" s="34"/>
      <c r="Y66" s="34"/>
      <c r="Z66" s="34"/>
      <c r="AA66" s="34"/>
      <c r="AB66" s="34"/>
      <c r="AC66" s="34"/>
      <c r="AD66" s="34"/>
      <c r="AE66" s="34"/>
    </row>
    <row r="70" spans="1:31" s="2" customFormat="1" ht="6.95" customHeight="1">
      <c r="A70" s="34"/>
      <c r="B70" s="49"/>
      <c r="C70" s="50"/>
      <c r="D70" s="50"/>
      <c r="E70" s="50"/>
      <c r="F70" s="50"/>
      <c r="G70" s="50"/>
      <c r="H70" s="50"/>
      <c r="I70" s="50"/>
      <c r="J70" s="50"/>
      <c r="K70" s="50"/>
      <c r="L70" s="106"/>
      <c r="S70" s="34"/>
      <c r="T70" s="34"/>
      <c r="U70" s="34"/>
      <c r="V70" s="34"/>
      <c r="W70" s="34"/>
      <c r="X70" s="34"/>
      <c r="Y70" s="34"/>
      <c r="Z70" s="34"/>
      <c r="AA70" s="34"/>
      <c r="AB70" s="34"/>
      <c r="AC70" s="34"/>
      <c r="AD70" s="34"/>
      <c r="AE70" s="34"/>
    </row>
    <row r="71" spans="1:31" s="2" customFormat="1" ht="24.95" customHeight="1">
      <c r="A71" s="34"/>
      <c r="B71" s="35"/>
      <c r="C71" s="23" t="s">
        <v>128</v>
      </c>
      <c r="D71" s="36"/>
      <c r="E71" s="36"/>
      <c r="F71" s="36"/>
      <c r="G71" s="36"/>
      <c r="H71" s="36"/>
      <c r="I71" s="36"/>
      <c r="J71" s="36"/>
      <c r="K71" s="36"/>
      <c r="L71" s="106"/>
      <c r="S71" s="34"/>
      <c r="T71" s="34"/>
      <c r="U71" s="34"/>
      <c r="V71" s="34"/>
      <c r="W71" s="34"/>
      <c r="X71" s="34"/>
      <c r="Y71" s="34"/>
      <c r="Z71" s="34"/>
      <c r="AA71" s="34"/>
      <c r="AB71" s="34"/>
      <c r="AC71" s="34"/>
      <c r="AD71" s="34"/>
      <c r="AE71" s="34"/>
    </row>
    <row r="72" spans="1:31" s="2" customFormat="1" ht="6.95" customHeight="1">
      <c r="A72" s="34"/>
      <c r="B72" s="35"/>
      <c r="C72" s="36"/>
      <c r="D72" s="36"/>
      <c r="E72" s="36"/>
      <c r="F72" s="36"/>
      <c r="G72" s="36"/>
      <c r="H72" s="36"/>
      <c r="I72" s="36"/>
      <c r="J72" s="36"/>
      <c r="K72" s="36"/>
      <c r="L72" s="106"/>
      <c r="S72" s="34"/>
      <c r="T72" s="34"/>
      <c r="U72" s="34"/>
      <c r="V72" s="34"/>
      <c r="W72" s="34"/>
      <c r="X72" s="34"/>
      <c r="Y72" s="34"/>
      <c r="Z72" s="34"/>
      <c r="AA72" s="34"/>
      <c r="AB72" s="34"/>
      <c r="AC72" s="34"/>
      <c r="AD72" s="34"/>
      <c r="AE72" s="34"/>
    </row>
    <row r="73" spans="1:31" s="2" customFormat="1" ht="12" customHeight="1">
      <c r="A73" s="34"/>
      <c r="B73" s="35"/>
      <c r="C73" s="29" t="s">
        <v>15</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16.5" customHeight="1">
      <c r="A74" s="34"/>
      <c r="B74" s="35"/>
      <c r="C74" s="36"/>
      <c r="D74" s="36"/>
      <c r="E74" s="279" t="str">
        <f>E7</f>
        <v>Dochlazení administrativních prostor ČNB - DP12 = E2P1 + E2P3</v>
      </c>
      <c r="F74" s="280"/>
      <c r="G74" s="280"/>
      <c r="H74" s="280"/>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101</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6.5" customHeight="1">
      <c r="A76" s="34"/>
      <c r="B76" s="35"/>
      <c r="C76" s="36"/>
      <c r="D76" s="36"/>
      <c r="E76" s="258" t="str">
        <f>E9</f>
        <v>D1.4.6 - Stínění - DP12</v>
      </c>
      <c r="F76" s="278"/>
      <c r="G76" s="278"/>
      <c r="H76" s="278"/>
      <c r="I76" s="36"/>
      <c r="J76" s="36"/>
      <c r="K76" s="36"/>
      <c r="L76" s="106"/>
      <c r="S76" s="34"/>
      <c r="T76" s="34"/>
      <c r="U76" s="34"/>
      <c r="V76" s="34"/>
      <c r="W76" s="34"/>
      <c r="X76" s="34"/>
      <c r="Y76" s="34"/>
      <c r="Z76" s="34"/>
      <c r="AA76" s="34"/>
      <c r="AB76" s="34"/>
      <c r="AC76" s="34"/>
      <c r="AD76" s="34"/>
      <c r="AE76" s="34"/>
    </row>
    <row r="77" spans="1:31" s="2" customFormat="1" ht="6.95" customHeight="1">
      <c r="A77" s="34"/>
      <c r="B77" s="35"/>
      <c r="C77" s="36"/>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2" customHeight="1">
      <c r="A78" s="34"/>
      <c r="B78" s="35"/>
      <c r="C78" s="29" t="s">
        <v>20</v>
      </c>
      <c r="D78" s="36"/>
      <c r="E78" s="36"/>
      <c r="F78" s="27" t="str">
        <f>F12</f>
        <v>Česká národní banka, Na příkopě 864/28, 110 00 Pra</v>
      </c>
      <c r="G78" s="36"/>
      <c r="H78" s="36"/>
      <c r="I78" s="29" t="s">
        <v>22</v>
      </c>
      <c r="J78" s="59" t="str">
        <f>IF(J12="","",J12)</f>
        <v>1. 5. 2023</v>
      </c>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5.2" customHeight="1">
      <c r="A80" s="34"/>
      <c r="B80" s="35"/>
      <c r="C80" s="29" t="s">
        <v>24</v>
      </c>
      <c r="D80" s="36"/>
      <c r="E80" s="36"/>
      <c r="F80" s="27" t="str">
        <f>E15</f>
        <v>ČESKÁ NÁRODNÍ BANKA</v>
      </c>
      <c r="G80" s="36"/>
      <c r="H80" s="36"/>
      <c r="I80" s="29" t="s">
        <v>32</v>
      </c>
      <c r="J80" s="32" t="str">
        <f>E21</f>
        <v>Bohemik s.r.o.</v>
      </c>
      <c r="K80" s="36"/>
      <c r="L80" s="106"/>
      <c r="S80" s="34"/>
      <c r="T80" s="34"/>
      <c r="U80" s="34"/>
      <c r="V80" s="34"/>
      <c r="W80" s="34"/>
      <c r="X80" s="34"/>
      <c r="Y80" s="34"/>
      <c r="Z80" s="34"/>
      <c r="AA80" s="34"/>
      <c r="AB80" s="34"/>
      <c r="AC80" s="34"/>
      <c r="AD80" s="34"/>
      <c r="AE80" s="34"/>
    </row>
    <row r="81" spans="1:65" s="2" customFormat="1" ht="25.7" customHeight="1">
      <c r="A81" s="34"/>
      <c r="B81" s="35"/>
      <c r="C81" s="29" t="s">
        <v>30</v>
      </c>
      <c r="D81" s="36"/>
      <c r="E81" s="36"/>
      <c r="F81" s="27" t="str">
        <f>IF(E18="","",E18)</f>
        <v>Vyplň údaj</v>
      </c>
      <c r="G81" s="36"/>
      <c r="H81" s="36"/>
      <c r="I81" s="29" t="s">
        <v>37</v>
      </c>
      <c r="J81" s="32" t="str">
        <f>E24</f>
        <v>Tadeáš Pech, B.Hudová</v>
      </c>
      <c r="K81" s="36"/>
      <c r="L81" s="106"/>
      <c r="S81" s="34"/>
      <c r="T81" s="34"/>
      <c r="U81" s="34"/>
      <c r="V81" s="34"/>
      <c r="W81" s="34"/>
      <c r="X81" s="34"/>
      <c r="Y81" s="34"/>
      <c r="Z81" s="34"/>
      <c r="AA81" s="34"/>
      <c r="AB81" s="34"/>
      <c r="AC81" s="34"/>
      <c r="AD81" s="34"/>
      <c r="AE81" s="34"/>
    </row>
    <row r="82" spans="1:65" s="2" customFormat="1" ht="10.35" customHeight="1">
      <c r="A82" s="34"/>
      <c r="B82" s="35"/>
      <c r="C82" s="36"/>
      <c r="D82" s="36"/>
      <c r="E82" s="36"/>
      <c r="F82" s="36"/>
      <c r="G82" s="36"/>
      <c r="H82" s="36"/>
      <c r="I82" s="36"/>
      <c r="J82" s="36"/>
      <c r="K82" s="36"/>
      <c r="L82" s="106"/>
      <c r="S82" s="34"/>
      <c r="T82" s="34"/>
      <c r="U82" s="34"/>
      <c r="V82" s="34"/>
      <c r="W82" s="34"/>
      <c r="X82" s="34"/>
      <c r="Y82" s="34"/>
      <c r="Z82" s="34"/>
      <c r="AA82" s="34"/>
      <c r="AB82" s="34"/>
      <c r="AC82" s="34"/>
      <c r="AD82" s="34"/>
      <c r="AE82" s="34"/>
    </row>
    <row r="83" spans="1:65" s="11" customFormat="1" ht="29.25" customHeight="1">
      <c r="A83" s="146"/>
      <c r="B83" s="147"/>
      <c r="C83" s="148" t="s">
        <v>129</v>
      </c>
      <c r="D83" s="149" t="s">
        <v>59</v>
      </c>
      <c r="E83" s="149" t="s">
        <v>55</v>
      </c>
      <c r="F83" s="149" t="s">
        <v>56</v>
      </c>
      <c r="G83" s="149" t="s">
        <v>130</v>
      </c>
      <c r="H83" s="149" t="s">
        <v>131</v>
      </c>
      <c r="I83" s="149" t="s">
        <v>132</v>
      </c>
      <c r="J83" s="149" t="s">
        <v>107</v>
      </c>
      <c r="K83" s="150" t="s">
        <v>133</v>
      </c>
      <c r="L83" s="151"/>
      <c r="M83" s="68" t="s">
        <v>18</v>
      </c>
      <c r="N83" s="69" t="s">
        <v>44</v>
      </c>
      <c r="O83" s="69" t="s">
        <v>134</v>
      </c>
      <c r="P83" s="69" t="s">
        <v>135</v>
      </c>
      <c r="Q83" s="69" t="s">
        <v>136</v>
      </c>
      <c r="R83" s="69" t="s">
        <v>137</v>
      </c>
      <c r="S83" s="69" t="s">
        <v>138</v>
      </c>
      <c r="T83" s="70" t="s">
        <v>139</v>
      </c>
      <c r="U83" s="146"/>
      <c r="V83" s="146"/>
      <c r="W83" s="146"/>
      <c r="X83" s="146"/>
      <c r="Y83" s="146"/>
      <c r="Z83" s="146"/>
      <c r="AA83" s="146"/>
      <c r="AB83" s="146"/>
      <c r="AC83" s="146"/>
      <c r="AD83" s="146"/>
      <c r="AE83" s="146"/>
    </row>
    <row r="84" spans="1:65" s="2" customFormat="1" ht="22.9" customHeight="1">
      <c r="A84" s="34"/>
      <c r="B84" s="35"/>
      <c r="C84" s="75" t="s">
        <v>140</v>
      </c>
      <c r="D84" s="36"/>
      <c r="E84" s="36"/>
      <c r="F84" s="36"/>
      <c r="G84" s="36"/>
      <c r="H84" s="36"/>
      <c r="I84" s="36"/>
      <c r="J84" s="152">
        <f>BK84</f>
        <v>0</v>
      </c>
      <c r="K84" s="36"/>
      <c r="L84" s="39"/>
      <c r="M84" s="71"/>
      <c r="N84" s="153"/>
      <c r="O84" s="72"/>
      <c r="P84" s="154">
        <f>P85+P102</f>
        <v>0</v>
      </c>
      <c r="Q84" s="72"/>
      <c r="R84" s="154">
        <f>R85+R102</f>
        <v>5.0560000000000008E-2</v>
      </c>
      <c r="S84" s="72"/>
      <c r="T84" s="155">
        <f>T85+T102</f>
        <v>0</v>
      </c>
      <c r="U84" s="34"/>
      <c r="V84" s="34"/>
      <c r="W84" s="34"/>
      <c r="X84" s="34"/>
      <c r="Y84" s="34"/>
      <c r="Z84" s="34"/>
      <c r="AA84" s="34"/>
      <c r="AB84" s="34"/>
      <c r="AC84" s="34"/>
      <c r="AD84" s="34"/>
      <c r="AE84" s="34"/>
      <c r="AT84" s="17" t="s">
        <v>73</v>
      </c>
      <c r="AU84" s="17" t="s">
        <v>108</v>
      </c>
      <c r="BK84" s="156">
        <f>BK85+BK102</f>
        <v>0</v>
      </c>
    </row>
    <row r="85" spans="1:65" s="12" customFormat="1" ht="25.9" customHeight="1">
      <c r="B85" s="157"/>
      <c r="C85" s="158"/>
      <c r="D85" s="159" t="s">
        <v>73</v>
      </c>
      <c r="E85" s="160" t="s">
        <v>372</v>
      </c>
      <c r="F85" s="160" t="s">
        <v>373</v>
      </c>
      <c r="G85" s="158"/>
      <c r="H85" s="158"/>
      <c r="I85" s="161"/>
      <c r="J85" s="162">
        <f>BK85</f>
        <v>0</v>
      </c>
      <c r="K85" s="158"/>
      <c r="L85" s="163"/>
      <c r="M85" s="164"/>
      <c r="N85" s="165"/>
      <c r="O85" s="165"/>
      <c r="P85" s="166">
        <f>P86</f>
        <v>0</v>
      </c>
      <c r="Q85" s="165"/>
      <c r="R85" s="166">
        <f>R86</f>
        <v>5.0560000000000008E-2</v>
      </c>
      <c r="S85" s="165"/>
      <c r="T85" s="167">
        <f>T86</f>
        <v>0</v>
      </c>
      <c r="AR85" s="168" t="s">
        <v>84</v>
      </c>
      <c r="AT85" s="169" t="s">
        <v>73</v>
      </c>
      <c r="AU85" s="169" t="s">
        <v>74</v>
      </c>
      <c r="AY85" s="168" t="s">
        <v>143</v>
      </c>
      <c r="BK85" s="170">
        <f>BK86</f>
        <v>0</v>
      </c>
    </row>
    <row r="86" spans="1:65" s="12" customFormat="1" ht="22.9" customHeight="1">
      <c r="B86" s="157"/>
      <c r="C86" s="158"/>
      <c r="D86" s="159" t="s">
        <v>73</v>
      </c>
      <c r="E86" s="171" t="s">
        <v>1073</v>
      </c>
      <c r="F86" s="171" t="s">
        <v>1074</v>
      </c>
      <c r="G86" s="158"/>
      <c r="H86" s="158"/>
      <c r="I86" s="161"/>
      <c r="J86" s="172">
        <f>BK86</f>
        <v>0</v>
      </c>
      <c r="K86" s="158"/>
      <c r="L86" s="163"/>
      <c r="M86" s="164"/>
      <c r="N86" s="165"/>
      <c r="O86" s="165"/>
      <c r="P86" s="166">
        <f>SUM(P87:P101)</f>
        <v>0</v>
      </c>
      <c r="Q86" s="165"/>
      <c r="R86" s="166">
        <f>SUM(R87:R101)</f>
        <v>5.0560000000000008E-2</v>
      </c>
      <c r="S86" s="165"/>
      <c r="T86" s="167">
        <f>SUM(T87:T101)</f>
        <v>0</v>
      </c>
      <c r="AR86" s="168" t="s">
        <v>84</v>
      </c>
      <c r="AT86" s="169" t="s">
        <v>73</v>
      </c>
      <c r="AU86" s="169" t="s">
        <v>82</v>
      </c>
      <c r="AY86" s="168" t="s">
        <v>143</v>
      </c>
      <c r="BK86" s="170">
        <f>SUM(BK87:BK101)</f>
        <v>0</v>
      </c>
    </row>
    <row r="87" spans="1:65" s="2" customFormat="1" ht="49.15" customHeight="1">
      <c r="A87" s="34"/>
      <c r="B87" s="35"/>
      <c r="C87" s="173" t="s">
        <v>82</v>
      </c>
      <c r="D87" s="173" t="s">
        <v>146</v>
      </c>
      <c r="E87" s="174" t="s">
        <v>1075</v>
      </c>
      <c r="F87" s="175" t="s">
        <v>1076</v>
      </c>
      <c r="G87" s="176" t="s">
        <v>164</v>
      </c>
      <c r="H87" s="177">
        <v>9</v>
      </c>
      <c r="I87" s="178"/>
      <c r="J87" s="177">
        <f>ROUND((ROUND(I87,2))*(ROUND(H87,2)),2)</f>
        <v>0</v>
      </c>
      <c r="K87" s="175" t="s">
        <v>150</v>
      </c>
      <c r="L87" s="39"/>
      <c r="M87" s="179" t="s">
        <v>18</v>
      </c>
      <c r="N87" s="180" t="s">
        <v>45</v>
      </c>
      <c r="O87" s="64"/>
      <c r="P87" s="181">
        <f>O87*H87</f>
        <v>0</v>
      </c>
      <c r="Q87" s="181">
        <v>0</v>
      </c>
      <c r="R87" s="181">
        <f>Q87*H87</f>
        <v>0</v>
      </c>
      <c r="S87" s="181">
        <v>0</v>
      </c>
      <c r="T87" s="182">
        <f>S87*H87</f>
        <v>0</v>
      </c>
      <c r="U87" s="34"/>
      <c r="V87" s="34"/>
      <c r="W87" s="34"/>
      <c r="X87" s="34"/>
      <c r="Y87" s="34"/>
      <c r="Z87" s="34"/>
      <c r="AA87" s="34"/>
      <c r="AB87" s="34"/>
      <c r="AC87" s="34"/>
      <c r="AD87" s="34"/>
      <c r="AE87" s="34"/>
      <c r="AR87" s="183" t="s">
        <v>255</v>
      </c>
      <c r="AT87" s="183" t="s">
        <v>146</v>
      </c>
      <c r="AU87" s="183" t="s">
        <v>84</v>
      </c>
      <c r="AY87" s="17" t="s">
        <v>143</v>
      </c>
      <c r="BE87" s="184">
        <f>IF(N87="základní",J87,0)</f>
        <v>0</v>
      </c>
      <c r="BF87" s="184">
        <f>IF(N87="snížená",J87,0)</f>
        <v>0</v>
      </c>
      <c r="BG87" s="184">
        <f>IF(N87="zákl. přenesená",J87,0)</f>
        <v>0</v>
      </c>
      <c r="BH87" s="184">
        <f>IF(N87="sníž. přenesená",J87,0)</f>
        <v>0</v>
      </c>
      <c r="BI87" s="184">
        <f>IF(N87="nulová",J87,0)</f>
        <v>0</v>
      </c>
      <c r="BJ87" s="17" t="s">
        <v>82</v>
      </c>
      <c r="BK87" s="184">
        <f>ROUND((ROUND(I87,2))*(ROUND(H87,2)),2)</f>
        <v>0</v>
      </c>
      <c r="BL87" s="17" t="s">
        <v>255</v>
      </c>
      <c r="BM87" s="183" t="s">
        <v>1077</v>
      </c>
    </row>
    <row r="88" spans="1:65" s="2" customFormat="1">
      <c r="A88" s="34"/>
      <c r="B88" s="35"/>
      <c r="C88" s="36"/>
      <c r="D88" s="185" t="s">
        <v>153</v>
      </c>
      <c r="E88" s="36"/>
      <c r="F88" s="186" t="s">
        <v>1078</v>
      </c>
      <c r="G88" s="36"/>
      <c r="H88" s="36"/>
      <c r="I88" s="187"/>
      <c r="J88" s="36"/>
      <c r="K88" s="36"/>
      <c r="L88" s="39"/>
      <c r="M88" s="188"/>
      <c r="N88" s="189"/>
      <c r="O88" s="64"/>
      <c r="P88" s="64"/>
      <c r="Q88" s="64"/>
      <c r="R88" s="64"/>
      <c r="S88" s="64"/>
      <c r="T88" s="65"/>
      <c r="U88" s="34"/>
      <c r="V88" s="34"/>
      <c r="W88" s="34"/>
      <c r="X88" s="34"/>
      <c r="Y88" s="34"/>
      <c r="Z88" s="34"/>
      <c r="AA88" s="34"/>
      <c r="AB88" s="34"/>
      <c r="AC88" s="34"/>
      <c r="AD88" s="34"/>
      <c r="AE88" s="34"/>
      <c r="AT88" s="17" t="s">
        <v>153</v>
      </c>
      <c r="AU88" s="17" t="s">
        <v>84</v>
      </c>
    </row>
    <row r="89" spans="1:65" s="2" customFormat="1" ht="16.5" customHeight="1">
      <c r="A89" s="34"/>
      <c r="B89" s="35"/>
      <c r="C89" s="190" t="s">
        <v>84</v>
      </c>
      <c r="D89" s="190" t="s">
        <v>155</v>
      </c>
      <c r="E89" s="191" t="s">
        <v>1079</v>
      </c>
      <c r="F89" s="192" t="s">
        <v>1080</v>
      </c>
      <c r="G89" s="193" t="s">
        <v>796</v>
      </c>
      <c r="H89" s="194">
        <v>1</v>
      </c>
      <c r="I89" s="195"/>
      <c r="J89" s="194">
        <f t="shared" ref="J89:J98" si="0">ROUND((ROUND(I89,2))*(ROUND(H89,2)),2)</f>
        <v>0</v>
      </c>
      <c r="K89" s="192" t="s">
        <v>273</v>
      </c>
      <c r="L89" s="196"/>
      <c r="M89" s="197" t="s">
        <v>18</v>
      </c>
      <c r="N89" s="198" t="s">
        <v>45</v>
      </c>
      <c r="O89" s="64"/>
      <c r="P89" s="181">
        <f t="shared" ref="P89:P98" si="1">O89*H89</f>
        <v>0</v>
      </c>
      <c r="Q89" s="181">
        <v>5.4999999999999997E-3</v>
      </c>
      <c r="R89" s="181">
        <f t="shared" ref="R89:R98" si="2">Q89*H89</f>
        <v>5.4999999999999997E-3</v>
      </c>
      <c r="S89" s="181">
        <v>0</v>
      </c>
      <c r="T89" s="182">
        <f t="shared" ref="T89:T98" si="3">S89*H89</f>
        <v>0</v>
      </c>
      <c r="U89" s="34"/>
      <c r="V89" s="34"/>
      <c r="W89" s="34"/>
      <c r="X89" s="34"/>
      <c r="Y89" s="34"/>
      <c r="Z89" s="34"/>
      <c r="AA89" s="34"/>
      <c r="AB89" s="34"/>
      <c r="AC89" s="34"/>
      <c r="AD89" s="34"/>
      <c r="AE89" s="34"/>
      <c r="AR89" s="183" t="s">
        <v>349</v>
      </c>
      <c r="AT89" s="183" t="s">
        <v>155</v>
      </c>
      <c r="AU89" s="183" t="s">
        <v>84</v>
      </c>
      <c r="AY89" s="17" t="s">
        <v>143</v>
      </c>
      <c r="BE89" s="184">
        <f t="shared" ref="BE89:BE98" si="4">IF(N89="základní",J89,0)</f>
        <v>0</v>
      </c>
      <c r="BF89" s="184">
        <f t="shared" ref="BF89:BF98" si="5">IF(N89="snížená",J89,0)</f>
        <v>0</v>
      </c>
      <c r="BG89" s="184">
        <f t="shared" ref="BG89:BG98" si="6">IF(N89="zákl. přenesená",J89,0)</f>
        <v>0</v>
      </c>
      <c r="BH89" s="184">
        <f t="shared" ref="BH89:BH98" si="7">IF(N89="sníž. přenesená",J89,0)</f>
        <v>0</v>
      </c>
      <c r="BI89" s="184">
        <f t="shared" ref="BI89:BI98" si="8">IF(N89="nulová",J89,0)</f>
        <v>0</v>
      </c>
      <c r="BJ89" s="17" t="s">
        <v>82</v>
      </c>
      <c r="BK89" s="184">
        <f t="shared" ref="BK89:BK98" si="9">ROUND((ROUND(I89,2))*(ROUND(H89,2)),2)</f>
        <v>0</v>
      </c>
      <c r="BL89" s="17" t="s">
        <v>255</v>
      </c>
      <c r="BM89" s="183" t="s">
        <v>1081</v>
      </c>
    </row>
    <row r="90" spans="1:65" s="2" customFormat="1" ht="16.5" customHeight="1">
      <c r="A90" s="34"/>
      <c r="B90" s="35"/>
      <c r="C90" s="190" t="s">
        <v>144</v>
      </c>
      <c r="D90" s="190" t="s">
        <v>155</v>
      </c>
      <c r="E90" s="191" t="s">
        <v>1082</v>
      </c>
      <c r="F90" s="192" t="s">
        <v>1083</v>
      </c>
      <c r="G90" s="193" t="s">
        <v>796</v>
      </c>
      <c r="H90" s="194">
        <v>1</v>
      </c>
      <c r="I90" s="195"/>
      <c r="J90" s="194">
        <f t="shared" si="0"/>
        <v>0</v>
      </c>
      <c r="K90" s="192" t="s">
        <v>273</v>
      </c>
      <c r="L90" s="196"/>
      <c r="M90" s="197" t="s">
        <v>18</v>
      </c>
      <c r="N90" s="198" t="s">
        <v>45</v>
      </c>
      <c r="O90" s="64"/>
      <c r="P90" s="181">
        <f t="shared" si="1"/>
        <v>0</v>
      </c>
      <c r="Q90" s="181">
        <v>5.4999999999999997E-3</v>
      </c>
      <c r="R90" s="181">
        <f t="shared" si="2"/>
        <v>5.4999999999999997E-3</v>
      </c>
      <c r="S90" s="181">
        <v>0</v>
      </c>
      <c r="T90" s="182">
        <f t="shared" si="3"/>
        <v>0</v>
      </c>
      <c r="U90" s="34"/>
      <c r="V90" s="34"/>
      <c r="W90" s="34"/>
      <c r="X90" s="34"/>
      <c r="Y90" s="34"/>
      <c r="Z90" s="34"/>
      <c r="AA90" s="34"/>
      <c r="AB90" s="34"/>
      <c r="AC90" s="34"/>
      <c r="AD90" s="34"/>
      <c r="AE90" s="34"/>
      <c r="AR90" s="183" t="s">
        <v>349</v>
      </c>
      <c r="AT90" s="183" t="s">
        <v>155</v>
      </c>
      <c r="AU90" s="183" t="s">
        <v>84</v>
      </c>
      <c r="AY90" s="17" t="s">
        <v>143</v>
      </c>
      <c r="BE90" s="184">
        <f t="shared" si="4"/>
        <v>0</v>
      </c>
      <c r="BF90" s="184">
        <f t="shared" si="5"/>
        <v>0</v>
      </c>
      <c r="BG90" s="184">
        <f t="shared" si="6"/>
        <v>0</v>
      </c>
      <c r="BH90" s="184">
        <f t="shared" si="7"/>
        <v>0</v>
      </c>
      <c r="BI90" s="184">
        <f t="shared" si="8"/>
        <v>0</v>
      </c>
      <c r="BJ90" s="17" t="s">
        <v>82</v>
      </c>
      <c r="BK90" s="184">
        <f t="shared" si="9"/>
        <v>0</v>
      </c>
      <c r="BL90" s="17" t="s">
        <v>255</v>
      </c>
      <c r="BM90" s="183" t="s">
        <v>1084</v>
      </c>
    </row>
    <row r="91" spans="1:65" s="2" customFormat="1" ht="16.5" customHeight="1">
      <c r="A91" s="34"/>
      <c r="B91" s="35"/>
      <c r="C91" s="190" t="s">
        <v>151</v>
      </c>
      <c r="D91" s="190" t="s">
        <v>155</v>
      </c>
      <c r="E91" s="191" t="s">
        <v>1085</v>
      </c>
      <c r="F91" s="192" t="s">
        <v>1086</v>
      </c>
      <c r="G91" s="193" t="s">
        <v>796</v>
      </c>
      <c r="H91" s="194">
        <v>1</v>
      </c>
      <c r="I91" s="195"/>
      <c r="J91" s="194">
        <f t="shared" si="0"/>
        <v>0</v>
      </c>
      <c r="K91" s="192" t="s">
        <v>273</v>
      </c>
      <c r="L91" s="196"/>
      <c r="M91" s="197" t="s">
        <v>18</v>
      </c>
      <c r="N91" s="198" t="s">
        <v>45</v>
      </c>
      <c r="O91" s="64"/>
      <c r="P91" s="181">
        <f t="shared" si="1"/>
        <v>0</v>
      </c>
      <c r="Q91" s="181">
        <v>5.2900000000000004E-3</v>
      </c>
      <c r="R91" s="181">
        <f t="shared" si="2"/>
        <v>5.2900000000000004E-3</v>
      </c>
      <c r="S91" s="181">
        <v>0</v>
      </c>
      <c r="T91" s="182">
        <f t="shared" si="3"/>
        <v>0</v>
      </c>
      <c r="U91" s="34"/>
      <c r="V91" s="34"/>
      <c r="W91" s="34"/>
      <c r="X91" s="34"/>
      <c r="Y91" s="34"/>
      <c r="Z91" s="34"/>
      <c r="AA91" s="34"/>
      <c r="AB91" s="34"/>
      <c r="AC91" s="34"/>
      <c r="AD91" s="34"/>
      <c r="AE91" s="34"/>
      <c r="AR91" s="183" t="s">
        <v>349</v>
      </c>
      <c r="AT91" s="183" t="s">
        <v>155</v>
      </c>
      <c r="AU91" s="183" t="s">
        <v>84</v>
      </c>
      <c r="AY91" s="17" t="s">
        <v>143</v>
      </c>
      <c r="BE91" s="184">
        <f t="shared" si="4"/>
        <v>0</v>
      </c>
      <c r="BF91" s="184">
        <f t="shared" si="5"/>
        <v>0</v>
      </c>
      <c r="BG91" s="184">
        <f t="shared" si="6"/>
        <v>0</v>
      </c>
      <c r="BH91" s="184">
        <f t="shared" si="7"/>
        <v>0</v>
      </c>
      <c r="BI91" s="184">
        <f t="shared" si="8"/>
        <v>0</v>
      </c>
      <c r="BJ91" s="17" t="s">
        <v>82</v>
      </c>
      <c r="BK91" s="184">
        <f t="shared" si="9"/>
        <v>0</v>
      </c>
      <c r="BL91" s="17" t="s">
        <v>255</v>
      </c>
      <c r="BM91" s="183" t="s">
        <v>1087</v>
      </c>
    </row>
    <row r="92" spans="1:65" s="2" customFormat="1" ht="16.5" customHeight="1">
      <c r="A92" s="34"/>
      <c r="B92" s="35"/>
      <c r="C92" s="190" t="s">
        <v>177</v>
      </c>
      <c r="D92" s="190" t="s">
        <v>155</v>
      </c>
      <c r="E92" s="191" t="s">
        <v>1088</v>
      </c>
      <c r="F92" s="192" t="s">
        <v>1089</v>
      </c>
      <c r="G92" s="193" t="s">
        <v>796</v>
      </c>
      <c r="H92" s="194">
        <v>1</v>
      </c>
      <c r="I92" s="195"/>
      <c r="J92" s="194">
        <f t="shared" si="0"/>
        <v>0</v>
      </c>
      <c r="K92" s="192" t="s">
        <v>273</v>
      </c>
      <c r="L92" s="196"/>
      <c r="M92" s="197" t="s">
        <v>18</v>
      </c>
      <c r="N92" s="198" t="s">
        <v>45</v>
      </c>
      <c r="O92" s="64"/>
      <c r="P92" s="181">
        <f t="shared" si="1"/>
        <v>0</v>
      </c>
      <c r="Q92" s="181">
        <v>5.7600000000000004E-3</v>
      </c>
      <c r="R92" s="181">
        <f t="shared" si="2"/>
        <v>5.7600000000000004E-3</v>
      </c>
      <c r="S92" s="181">
        <v>0</v>
      </c>
      <c r="T92" s="182">
        <f t="shared" si="3"/>
        <v>0</v>
      </c>
      <c r="U92" s="34"/>
      <c r="V92" s="34"/>
      <c r="W92" s="34"/>
      <c r="X92" s="34"/>
      <c r="Y92" s="34"/>
      <c r="Z92" s="34"/>
      <c r="AA92" s="34"/>
      <c r="AB92" s="34"/>
      <c r="AC92" s="34"/>
      <c r="AD92" s="34"/>
      <c r="AE92" s="34"/>
      <c r="AR92" s="183" t="s">
        <v>349</v>
      </c>
      <c r="AT92" s="183" t="s">
        <v>155</v>
      </c>
      <c r="AU92" s="183" t="s">
        <v>84</v>
      </c>
      <c r="AY92" s="17" t="s">
        <v>143</v>
      </c>
      <c r="BE92" s="184">
        <f t="shared" si="4"/>
        <v>0</v>
      </c>
      <c r="BF92" s="184">
        <f t="shared" si="5"/>
        <v>0</v>
      </c>
      <c r="BG92" s="184">
        <f t="shared" si="6"/>
        <v>0</v>
      </c>
      <c r="BH92" s="184">
        <f t="shared" si="7"/>
        <v>0</v>
      </c>
      <c r="BI92" s="184">
        <f t="shared" si="8"/>
        <v>0</v>
      </c>
      <c r="BJ92" s="17" t="s">
        <v>82</v>
      </c>
      <c r="BK92" s="184">
        <f t="shared" si="9"/>
        <v>0</v>
      </c>
      <c r="BL92" s="17" t="s">
        <v>255</v>
      </c>
      <c r="BM92" s="183" t="s">
        <v>1090</v>
      </c>
    </row>
    <row r="93" spans="1:65" s="2" customFormat="1" ht="16.5" customHeight="1">
      <c r="A93" s="34"/>
      <c r="B93" s="35"/>
      <c r="C93" s="190" t="s">
        <v>185</v>
      </c>
      <c r="D93" s="190" t="s">
        <v>155</v>
      </c>
      <c r="E93" s="191" t="s">
        <v>1091</v>
      </c>
      <c r="F93" s="192" t="s">
        <v>1092</v>
      </c>
      <c r="G93" s="193" t="s">
        <v>796</v>
      </c>
      <c r="H93" s="194">
        <v>1</v>
      </c>
      <c r="I93" s="195"/>
      <c r="J93" s="194">
        <f t="shared" si="0"/>
        <v>0</v>
      </c>
      <c r="K93" s="192" t="s">
        <v>273</v>
      </c>
      <c r="L93" s="196"/>
      <c r="M93" s="197" t="s">
        <v>18</v>
      </c>
      <c r="N93" s="198" t="s">
        <v>45</v>
      </c>
      <c r="O93" s="64"/>
      <c r="P93" s="181">
        <f t="shared" si="1"/>
        <v>0</v>
      </c>
      <c r="Q93" s="181">
        <v>5.7600000000000004E-3</v>
      </c>
      <c r="R93" s="181">
        <f t="shared" si="2"/>
        <v>5.7600000000000004E-3</v>
      </c>
      <c r="S93" s="181">
        <v>0</v>
      </c>
      <c r="T93" s="182">
        <f t="shared" si="3"/>
        <v>0</v>
      </c>
      <c r="U93" s="34"/>
      <c r="V93" s="34"/>
      <c r="W93" s="34"/>
      <c r="X93" s="34"/>
      <c r="Y93" s="34"/>
      <c r="Z93" s="34"/>
      <c r="AA93" s="34"/>
      <c r="AB93" s="34"/>
      <c r="AC93" s="34"/>
      <c r="AD93" s="34"/>
      <c r="AE93" s="34"/>
      <c r="AR93" s="183" t="s">
        <v>349</v>
      </c>
      <c r="AT93" s="183" t="s">
        <v>155</v>
      </c>
      <c r="AU93" s="183" t="s">
        <v>84</v>
      </c>
      <c r="AY93" s="17" t="s">
        <v>143</v>
      </c>
      <c r="BE93" s="184">
        <f t="shared" si="4"/>
        <v>0</v>
      </c>
      <c r="BF93" s="184">
        <f t="shared" si="5"/>
        <v>0</v>
      </c>
      <c r="BG93" s="184">
        <f t="shared" si="6"/>
        <v>0</v>
      </c>
      <c r="BH93" s="184">
        <f t="shared" si="7"/>
        <v>0</v>
      </c>
      <c r="BI93" s="184">
        <f t="shared" si="8"/>
        <v>0</v>
      </c>
      <c r="BJ93" s="17" t="s">
        <v>82</v>
      </c>
      <c r="BK93" s="184">
        <f t="shared" si="9"/>
        <v>0</v>
      </c>
      <c r="BL93" s="17" t="s">
        <v>255</v>
      </c>
      <c r="BM93" s="183" t="s">
        <v>1093</v>
      </c>
    </row>
    <row r="94" spans="1:65" s="2" customFormat="1" ht="16.5" customHeight="1">
      <c r="A94" s="34"/>
      <c r="B94" s="35"/>
      <c r="C94" s="190" t="s">
        <v>196</v>
      </c>
      <c r="D94" s="190" t="s">
        <v>155</v>
      </c>
      <c r="E94" s="191" t="s">
        <v>1094</v>
      </c>
      <c r="F94" s="192" t="s">
        <v>1095</v>
      </c>
      <c r="G94" s="193" t="s">
        <v>796</v>
      </c>
      <c r="H94" s="194">
        <v>1</v>
      </c>
      <c r="I94" s="195"/>
      <c r="J94" s="194">
        <f t="shared" si="0"/>
        <v>0</v>
      </c>
      <c r="K94" s="192" t="s">
        <v>273</v>
      </c>
      <c r="L94" s="196"/>
      <c r="M94" s="197" t="s">
        <v>18</v>
      </c>
      <c r="N94" s="198" t="s">
        <v>45</v>
      </c>
      <c r="O94" s="64"/>
      <c r="P94" s="181">
        <f t="shared" si="1"/>
        <v>0</v>
      </c>
      <c r="Q94" s="181">
        <v>5.7600000000000004E-3</v>
      </c>
      <c r="R94" s="181">
        <f t="shared" si="2"/>
        <v>5.7600000000000004E-3</v>
      </c>
      <c r="S94" s="181">
        <v>0</v>
      </c>
      <c r="T94" s="182">
        <f t="shared" si="3"/>
        <v>0</v>
      </c>
      <c r="U94" s="34"/>
      <c r="V94" s="34"/>
      <c r="W94" s="34"/>
      <c r="X94" s="34"/>
      <c r="Y94" s="34"/>
      <c r="Z94" s="34"/>
      <c r="AA94" s="34"/>
      <c r="AB94" s="34"/>
      <c r="AC94" s="34"/>
      <c r="AD94" s="34"/>
      <c r="AE94" s="34"/>
      <c r="AR94" s="183" t="s">
        <v>349</v>
      </c>
      <c r="AT94" s="183" t="s">
        <v>155</v>
      </c>
      <c r="AU94" s="183" t="s">
        <v>84</v>
      </c>
      <c r="AY94" s="17" t="s">
        <v>143</v>
      </c>
      <c r="BE94" s="184">
        <f t="shared" si="4"/>
        <v>0</v>
      </c>
      <c r="BF94" s="184">
        <f t="shared" si="5"/>
        <v>0</v>
      </c>
      <c r="BG94" s="184">
        <f t="shared" si="6"/>
        <v>0</v>
      </c>
      <c r="BH94" s="184">
        <f t="shared" si="7"/>
        <v>0</v>
      </c>
      <c r="BI94" s="184">
        <f t="shared" si="8"/>
        <v>0</v>
      </c>
      <c r="BJ94" s="17" t="s">
        <v>82</v>
      </c>
      <c r="BK94" s="184">
        <f t="shared" si="9"/>
        <v>0</v>
      </c>
      <c r="BL94" s="17" t="s">
        <v>255</v>
      </c>
      <c r="BM94" s="183" t="s">
        <v>1096</v>
      </c>
    </row>
    <row r="95" spans="1:65" s="2" customFormat="1" ht="16.5" customHeight="1">
      <c r="A95" s="34"/>
      <c r="B95" s="35"/>
      <c r="C95" s="190" t="s">
        <v>158</v>
      </c>
      <c r="D95" s="190" t="s">
        <v>155</v>
      </c>
      <c r="E95" s="191" t="s">
        <v>1097</v>
      </c>
      <c r="F95" s="192" t="s">
        <v>1098</v>
      </c>
      <c r="G95" s="193" t="s">
        <v>796</v>
      </c>
      <c r="H95" s="194">
        <v>1</v>
      </c>
      <c r="I95" s="195"/>
      <c r="J95" s="194">
        <f t="shared" si="0"/>
        <v>0</v>
      </c>
      <c r="K95" s="192" t="s">
        <v>273</v>
      </c>
      <c r="L95" s="196"/>
      <c r="M95" s="197" t="s">
        <v>18</v>
      </c>
      <c r="N95" s="198" t="s">
        <v>45</v>
      </c>
      <c r="O95" s="64"/>
      <c r="P95" s="181">
        <f t="shared" si="1"/>
        <v>0</v>
      </c>
      <c r="Q95" s="181">
        <v>5.7600000000000004E-3</v>
      </c>
      <c r="R95" s="181">
        <f t="shared" si="2"/>
        <v>5.7600000000000004E-3</v>
      </c>
      <c r="S95" s="181">
        <v>0</v>
      </c>
      <c r="T95" s="182">
        <f t="shared" si="3"/>
        <v>0</v>
      </c>
      <c r="U95" s="34"/>
      <c r="V95" s="34"/>
      <c r="W95" s="34"/>
      <c r="X95" s="34"/>
      <c r="Y95" s="34"/>
      <c r="Z95" s="34"/>
      <c r="AA95" s="34"/>
      <c r="AB95" s="34"/>
      <c r="AC95" s="34"/>
      <c r="AD95" s="34"/>
      <c r="AE95" s="34"/>
      <c r="AR95" s="183" t="s">
        <v>349</v>
      </c>
      <c r="AT95" s="183" t="s">
        <v>155</v>
      </c>
      <c r="AU95" s="183" t="s">
        <v>84</v>
      </c>
      <c r="AY95" s="17" t="s">
        <v>143</v>
      </c>
      <c r="BE95" s="184">
        <f t="shared" si="4"/>
        <v>0</v>
      </c>
      <c r="BF95" s="184">
        <f t="shared" si="5"/>
        <v>0</v>
      </c>
      <c r="BG95" s="184">
        <f t="shared" si="6"/>
        <v>0</v>
      </c>
      <c r="BH95" s="184">
        <f t="shared" si="7"/>
        <v>0</v>
      </c>
      <c r="BI95" s="184">
        <f t="shared" si="8"/>
        <v>0</v>
      </c>
      <c r="BJ95" s="17" t="s">
        <v>82</v>
      </c>
      <c r="BK95" s="184">
        <f t="shared" si="9"/>
        <v>0</v>
      </c>
      <c r="BL95" s="17" t="s">
        <v>255</v>
      </c>
      <c r="BM95" s="183" t="s">
        <v>1099</v>
      </c>
    </row>
    <row r="96" spans="1:65" s="2" customFormat="1" ht="16.5" customHeight="1">
      <c r="A96" s="34"/>
      <c r="B96" s="35"/>
      <c r="C96" s="190" t="s">
        <v>205</v>
      </c>
      <c r="D96" s="190" t="s">
        <v>155</v>
      </c>
      <c r="E96" s="191" t="s">
        <v>1100</v>
      </c>
      <c r="F96" s="192" t="s">
        <v>1101</v>
      </c>
      <c r="G96" s="193" t="s">
        <v>796</v>
      </c>
      <c r="H96" s="194">
        <v>1</v>
      </c>
      <c r="I96" s="195"/>
      <c r="J96" s="194">
        <f t="shared" si="0"/>
        <v>0</v>
      </c>
      <c r="K96" s="192" t="s">
        <v>273</v>
      </c>
      <c r="L96" s="196"/>
      <c r="M96" s="197" t="s">
        <v>18</v>
      </c>
      <c r="N96" s="198" t="s">
        <v>45</v>
      </c>
      <c r="O96" s="64"/>
      <c r="P96" s="181">
        <f t="shared" si="1"/>
        <v>0</v>
      </c>
      <c r="Q96" s="181">
        <v>5.7600000000000004E-3</v>
      </c>
      <c r="R96" s="181">
        <f t="shared" si="2"/>
        <v>5.7600000000000004E-3</v>
      </c>
      <c r="S96" s="181">
        <v>0</v>
      </c>
      <c r="T96" s="182">
        <f t="shared" si="3"/>
        <v>0</v>
      </c>
      <c r="U96" s="34"/>
      <c r="V96" s="34"/>
      <c r="W96" s="34"/>
      <c r="X96" s="34"/>
      <c r="Y96" s="34"/>
      <c r="Z96" s="34"/>
      <c r="AA96" s="34"/>
      <c r="AB96" s="34"/>
      <c r="AC96" s="34"/>
      <c r="AD96" s="34"/>
      <c r="AE96" s="34"/>
      <c r="AR96" s="183" t="s">
        <v>349</v>
      </c>
      <c r="AT96" s="183" t="s">
        <v>155</v>
      </c>
      <c r="AU96" s="183" t="s">
        <v>84</v>
      </c>
      <c r="AY96" s="17" t="s">
        <v>143</v>
      </c>
      <c r="BE96" s="184">
        <f t="shared" si="4"/>
        <v>0</v>
      </c>
      <c r="BF96" s="184">
        <f t="shared" si="5"/>
        <v>0</v>
      </c>
      <c r="BG96" s="184">
        <f t="shared" si="6"/>
        <v>0</v>
      </c>
      <c r="BH96" s="184">
        <f t="shared" si="7"/>
        <v>0</v>
      </c>
      <c r="BI96" s="184">
        <f t="shared" si="8"/>
        <v>0</v>
      </c>
      <c r="BJ96" s="17" t="s">
        <v>82</v>
      </c>
      <c r="BK96" s="184">
        <f t="shared" si="9"/>
        <v>0</v>
      </c>
      <c r="BL96" s="17" t="s">
        <v>255</v>
      </c>
      <c r="BM96" s="183" t="s">
        <v>1102</v>
      </c>
    </row>
    <row r="97" spans="1:65" s="2" customFormat="1" ht="16.5" customHeight="1">
      <c r="A97" s="34"/>
      <c r="B97" s="35"/>
      <c r="C97" s="190" t="s">
        <v>211</v>
      </c>
      <c r="D97" s="190" t="s">
        <v>155</v>
      </c>
      <c r="E97" s="191" t="s">
        <v>1103</v>
      </c>
      <c r="F97" s="192" t="s">
        <v>1104</v>
      </c>
      <c r="G97" s="193" t="s">
        <v>796</v>
      </c>
      <c r="H97" s="194">
        <v>1</v>
      </c>
      <c r="I97" s="195"/>
      <c r="J97" s="194">
        <f t="shared" si="0"/>
        <v>0</v>
      </c>
      <c r="K97" s="192" t="s">
        <v>273</v>
      </c>
      <c r="L97" s="196"/>
      <c r="M97" s="197" t="s">
        <v>18</v>
      </c>
      <c r="N97" s="198" t="s">
        <v>45</v>
      </c>
      <c r="O97" s="64"/>
      <c r="P97" s="181">
        <f t="shared" si="1"/>
        <v>0</v>
      </c>
      <c r="Q97" s="181">
        <v>5.47E-3</v>
      </c>
      <c r="R97" s="181">
        <f t="shared" si="2"/>
        <v>5.47E-3</v>
      </c>
      <c r="S97" s="181">
        <v>0</v>
      </c>
      <c r="T97" s="182">
        <f t="shared" si="3"/>
        <v>0</v>
      </c>
      <c r="U97" s="34"/>
      <c r="V97" s="34"/>
      <c r="W97" s="34"/>
      <c r="X97" s="34"/>
      <c r="Y97" s="34"/>
      <c r="Z97" s="34"/>
      <c r="AA97" s="34"/>
      <c r="AB97" s="34"/>
      <c r="AC97" s="34"/>
      <c r="AD97" s="34"/>
      <c r="AE97" s="34"/>
      <c r="AR97" s="183" t="s">
        <v>349</v>
      </c>
      <c r="AT97" s="183" t="s">
        <v>155</v>
      </c>
      <c r="AU97" s="183" t="s">
        <v>84</v>
      </c>
      <c r="AY97" s="17" t="s">
        <v>143</v>
      </c>
      <c r="BE97" s="184">
        <f t="shared" si="4"/>
        <v>0</v>
      </c>
      <c r="BF97" s="184">
        <f t="shared" si="5"/>
        <v>0</v>
      </c>
      <c r="BG97" s="184">
        <f t="shared" si="6"/>
        <v>0</v>
      </c>
      <c r="BH97" s="184">
        <f t="shared" si="7"/>
        <v>0</v>
      </c>
      <c r="BI97" s="184">
        <f t="shared" si="8"/>
        <v>0</v>
      </c>
      <c r="BJ97" s="17" t="s">
        <v>82</v>
      </c>
      <c r="BK97" s="184">
        <f t="shared" si="9"/>
        <v>0</v>
      </c>
      <c r="BL97" s="17" t="s">
        <v>255</v>
      </c>
      <c r="BM97" s="183" t="s">
        <v>1105</v>
      </c>
    </row>
    <row r="98" spans="1:65" s="2" customFormat="1" ht="49.15" customHeight="1">
      <c r="A98" s="34"/>
      <c r="B98" s="35"/>
      <c r="C98" s="173" t="s">
        <v>218</v>
      </c>
      <c r="D98" s="173" t="s">
        <v>146</v>
      </c>
      <c r="E98" s="174" t="s">
        <v>1106</v>
      </c>
      <c r="F98" s="175" t="s">
        <v>1107</v>
      </c>
      <c r="G98" s="176" t="s">
        <v>149</v>
      </c>
      <c r="H98" s="177">
        <v>0.05</v>
      </c>
      <c r="I98" s="178"/>
      <c r="J98" s="177">
        <f t="shared" si="0"/>
        <v>0</v>
      </c>
      <c r="K98" s="175" t="s">
        <v>150</v>
      </c>
      <c r="L98" s="39"/>
      <c r="M98" s="179" t="s">
        <v>18</v>
      </c>
      <c r="N98" s="180" t="s">
        <v>45</v>
      </c>
      <c r="O98" s="64"/>
      <c r="P98" s="181">
        <f t="shared" si="1"/>
        <v>0</v>
      </c>
      <c r="Q98" s="181">
        <v>0</v>
      </c>
      <c r="R98" s="181">
        <f t="shared" si="2"/>
        <v>0</v>
      </c>
      <c r="S98" s="181">
        <v>0</v>
      </c>
      <c r="T98" s="182">
        <f t="shared" si="3"/>
        <v>0</v>
      </c>
      <c r="U98" s="34"/>
      <c r="V98" s="34"/>
      <c r="W98" s="34"/>
      <c r="X98" s="34"/>
      <c r="Y98" s="34"/>
      <c r="Z98" s="34"/>
      <c r="AA98" s="34"/>
      <c r="AB98" s="34"/>
      <c r="AC98" s="34"/>
      <c r="AD98" s="34"/>
      <c r="AE98" s="34"/>
      <c r="AR98" s="183" t="s">
        <v>255</v>
      </c>
      <c r="AT98" s="183" t="s">
        <v>146</v>
      </c>
      <c r="AU98" s="183" t="s">
        <v>84</v>
      </c>
      <c r="AY98" s="17" t="s">
        <v>143</v>
      </c>
      <c r="BE98" s="184">
        <f t="shared" si="4"/>
        <v>0</v>
      </c>
      <c r="BF98" s="184">
        <f t="shared" si="5"/>
        <v>0</v>
      </c>
      <c r="BG98" s="184">
        <f t="shared" si="6"/>
        <v>0</v>
      </c>
      <c r="BH98" s="184">
        <f t="shared" si="7"/>
        <v>0</v>
      </c>
      <c r="BI98" s="184">
        <f t="shared" si="8"/>
        <v>0</v>
      </c>
      <c r="BJ98" s="17" t="s">
        <v>82</v>
      </c>
      <c r="BK98" s="184">
        <f t="shared" si="9"/>
        <v>0</v>
      </c>
      <c r="BL98" s="17" t="s">
        <v>255</v>
      </c>
      <c r="BM98" s="183" t="s">
        <v>1108</v>
      </c>
    </row>
    <row r="99" spans="1:65" s="2" customFormat="1">
      <c r="A99" s="34"/>
      <c r="B99" s="35"/>
      <c r="C99" s="36"/>
      <c r="D99" s="185" t="s">
        <v>153</v>
      </c>
      <c r="E99" s="36"/>
      <c r="F99" s="186" t="s">
        <v>1109</v>
      </c>
      <c r="G99" s="36"/>
      <c r="H99" s="36"/>
      <c r="I99" s="187"/>
      <c r="J99" s="36"/>
      <c r="K99" s="36"/>
      <c r="L99" s="39"/>
      <c r="M99" s="188"/>
      <c r="N99" s="189"/>
      <c r="O99" s="64"/>
      <c r="P99" s="64"/>
      <c r="Q99" s="64"/>
      <c r="R99" s="64"/>
      <c r="S99" s="64"/>
      <c r="T99" s="65"/>
      <c r="U99" s="34"/>
      <c r="V99" s="34"/>
      <c r="W99" s="34"/>
      <c r="X99" s="34"/>
      <c r="Y99" s="34"/>
      <c r="Z99" s="34"/>
      <c r="AA99" s="34"/>
      <c r="AB99" s="34"/>
      <c r="AC99" s="34"/>
      <c r="AD99" s="34"/>
      <c r="AE99" s="34"/>
      <c r="AT99" s="17" t="s">
        <v>153</v>
      </c>
      <c r="AU99" s="17" t="s">
        <v>84</v>
      </c>
    </row>
    <row r="100" spans="1:65" s="2" customFormat="1" ht="49.15" customHeight="1">
      <c r="A100" s="34"/>
      <c r="B100" s="35"/>
      <c r="C100" s="173" t="s">
        <v>226</v>
      </c>
      <c r="D100" s="173" t="s">
        <v>146</v>
      </c>
      <c r="E100" s="174" t="s">
        <v>1110</v>
      </c>
      <c r="F100" s="175" t="s">
        <v>1111</v>
      </c>
      <c r="G100" s="176" t="s">
        <v>149</v>
      </c>
      <c r="H100" s="177">
        <v>0.05</v>
      </c>
      <c r="I100" s="178"/>
      <c r="J100" s="177">
        <f>ROUND((ROUND(I100,2))*(ROUND(H100,2)),2)</f>
        <v>0</v>
      </c>
      <c r="K100" s="175" t="s">
        <v>150</v>
      </c>
      <c r="L100" s="39"/>
      <c r="M100" s="179" t="s">
        <v>18</v>
      </c>
      <c r="N100" s="180" t="s">
        <v>45</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255</v>
      </c>
      <c r="AT100" s="183" t="s">
        <v>146</v>
      </c>
      <c r="AU100" s="183" t="s">
        <v>84</v>
      </c>
      <c r="AY100" s="17" t="s">
        <v>143</v>
      </c>
      <c r="BE100" s="184">
        <f>IF(N100="základní",J100,0)</f>
        <v>0</v>
      </c>
      <c r="BF100" s="184">
        <f>IF(N100="snížená",J100,0)</f>
        <v>0</v>
      </c>
      <c r="BG100" s="184">
        <f>IF(N100="zákl. přenesená",J100,0)</f>
        <v>0</v>
      </c>
      <c r="BH100" s="184">
        <f>IF(N100="sníž. přenesená",J100,0)</f>
        <v>0</v>
      </c>
      <c r="BI100" s="184">
        <f>IF(N100="nulová",J100,0)</f>
        <v>0</v>
      </c>
      <c r="BJ100" s="17" t="s">
        <v>82</v>
      </c>
      <c r="BK100" s="184">
        <f>ROUND((ROUND(I100,2))*(ROUND(H100,2)),2)</f>
        <v>0</v>
      </c>
      <c r="BL100" s="17" t="s">
        <v>255</v>
      </c>
      <c r="BM100" s="183" t="s">
        <v>1112</v>
      </c>
    </row>
    <row r="101" spans="1:65" s="2" customFormat="1">
      <c r="A101" s="34"/>
      <c r="B101" s="35"/>
      <c r="C101" s="36"/>
      <c r="D101" s="185" t="s">
        <v>153</v>
      </c>
      <c r="E101" s="36"/>
      <c r="F101" s="186" t="s">
        <v>1113</v>
      </c>
      <c r="G101" s="36"/>
      <c r="H101" s="36"/>
      <c r="I101" s="187"/>
      <c r="J101" s="36"/>
      <c r="K101" s="36"/>
      <c r="L101" s="39"/>
      <c r="M101" s="188"/>
      <c r="N101" s="189"/>
      <c r="O101" s="64"/>
      <c r="P101" s="64"/>
      <c r="Q101" s="64"/>
      <c r="R101" s="64"/>
      <c r="S101" s="64"/>
      <c r="T101" s="65"/>
      <c r="U101" s="34"/>
      <c r="V101" s="34"/>
      <c r="W101" s="34"/>
      <c r="X101" s="34"/>
      <c r="Y101" s="34"/>
      <c r="Z101" s="34"/>
      <c r="AA101" s="34"/>
      <c r="AB101" s="34"/>
      <c r="AC101" s="34"/>
      <c r="AD101" s="34"/>
      <c r="AE101" s="34"/>
      <c r="AT101" s="17" t="s">
        <v>153</v>
      </c>
      <c r="AU101" s="17" t="s">
        <v>84</v>
      </c>
    </row>
    <row r="102" spans="1:65" s="12" customFormat="1" ht="25.9" customHeight="1">
      <c r="B102" s="157"/>
      <c r="C102" s="158"/>
      <c r="D102" s="159" t="s">
        <v>73</v>
      </c>
      <c r="E102" s="160" t="s">
        <v>640</v>
      </c>
      <c r="F102" s="160" t="s">
        <v>641</v>
      </c>
      <c r="G102" s="158"/>
      <c r="H102" s="158"/>
      <c r="I102" s="161"/>
      <c r="J102" s="162">
        <f>BK102</f>
        <v>0</v>
      </c>
      <c r="K102" s="158"/>
      <c r="L102" s="163"/>
      <c r="M102" s="164"/>
      <c r="N102" s="165"/>
      <c r="O102" s="165"/>
      <c r="P102" s="166">
        <f>P103+P108</f>
        <v>0</v>
      </c>
      <c r="Q102" s="165"/>
      <c r="R102" s="166">
        <f>R103+R108</f>
        <v>0</v>
      </c>
      <c r="S102" s="165"/>
      <c r="T102" s="167">
        <f>T103+T108</f>
        <v>0</v>
      </c>
      <c r="AR102" s="168" t="s">
        <v>177</v>
      </c>
      <c r="AT102" s="169" t="s">
        <v>73</v>
      </c>
      <c r="AU102" s="169" t="s">
        <v>74</v>
      </c>
      <c r="AY102" s="168" t="s">
        <v>143</v>
      </c>
      <c r="BK102" s="170">
        <f>BK103+BK108</f>
        <v>0</v>
      </c>
    </row>
    <row r="103" spans="1:65" s="12" customFormat="1" ht="22.9" customHeight="1">
      <c r="B103" s="157"/>
      <c r="C103" s="158"/>
      <c r="D103" s="159" t="s">
        <v>73</v>
      </c>
      <c r="E103" s="171" t="s">
        <v>642</v>
      </c>
      <c r="F103" s="171" t="s">
        <v>643</v>
      </c>
      <c r="G103" s="158"/>
      <c r="H103" s="158"/>
      <c r="I103" s="161"/>
      <c r="J103" s="172">
        <f>BK103</f>
        <v>0</v>
      </c>
      <c r="K103" s="158"/>
      <c r="L103" s="163"/>
      <c r="M103" s="164"/>
      <c r="N103" s="165"/>
      <c r="O103" s="165"/>
      <c r="P103" s="166">
        <f>SUM(P104:P107)</f>
        <v>0</v>
      </c>
      <c r="Q103" s="165"/>
      <c r="R103" s="166">
        <f>SUM(R104:R107)</f>
        <v>0</v>
      </c>
      <c r="S103" s="165"/>
      <c r="T103" s="167">
        <f>SUM(T104:T107)</f>
        <v>0</v>
      </c>
      <c r="AR103" s="168" t="s">
        <v>177</v>
      </c>
      <c r="AT103" s="169" t="s">
        <v>73</v>
      </c>
      <c r="AU103" s="169" t="s">
        <v>82</v>
      </c>
      <c r="AY103" s="168" t="s">
        <v>143</v>
      </c>
      <c r="BK103" s="170">
        <f>SUM(BK104:BK107)</f>
        <v>0</v>
      </c>
    </row>
    <row r="104" spans="1:65" s="2" customFormat="1" ht="24.2" customHeight="1">
      <c r="A104" s="34"/>
      <c r="B104" s="35"/>
      <c r="C104" s="173" t="s">
        <v>231</v>
      </c>
      <c r="D104" s="173" t="s">
        <v>146</v>
      </c>
      <c r="E104" s="174" t="s">
        <v>645</v>
      </c>
      <c r="F104" s="175" t="s">
        <v>1114</v>
      </c>
      <c r="G104" s="176" t="s">
        <v>291</v>
      </c>
      <c r="H104" s="177">
        <v>1</v>
      </c>
      <c r="I104" s="178"/>
      <c r="J104" s="177">
        <f>ROUND((ROUND(I104,2))*(ROUND(H104,2)),2)</f>
        <v>0</v>
      </c>
      <c r="K104" s="175" t="s">
        <v>150</v>
      </c>
      <c r="L104" s="39"/>
      <c r="M104" s="179" t="s">
        <v>18</v>
      </c>
      <c r="N104" s="180" t="s">
        <v>45</v>
      </c>
      <c r="O104" s="64"/>
      <c r="P104" s="181">
        <f>O104*H104</f>
        <v>0</v>
      </c>
      <c r="Q104" s="181">
        <v>0</v>
      </c>
      <c r="R104" s="181">
        <f>Q104*H104</f>
        <v>0</v>
      </c>
      <c r="S104" s="181">
        <v>0</v>
      </c>
      <c r="T104" s="182">
        <f>S104*H104</f>
        <v>0</v>
      </c>
      <c r="U104" s="34"/>
      <c r="V104" s="34"/>
      <c r="W104" s="34"/>
      <c r="X104" s="34"/>
      <c r="Y104" s="34"/>
      <c r="Z104" s="34"/>
      <c r="AA104" s="34"/>
      <c r="AB104" s="34"/>
      <c r="AC104" s="34"/>
      <c r="AD104" s="34"/>
      <c r="AE104" s="34"/>
      <c r="AR104" s="183" t="s">
        <v>647</v>
      </c>
      <c r="AT104" s="183" t="s">
        <v>146</v>
      </c>
      <c r="AU104" s="183" t="s">
        <v>84</v>
      </c>
      <c r="AY104" s="17" t="s">
        <v>143</v>
      </c>
      <c r="BE104" s="184">
        <f>IF(N104="základní",J104,0)</f>
        <v>0</v>
      </c>
      <c r="BF104" s="184">
        <f>IF(N104="snížená",J104,0)</f>
        <v>0</v>
      </c>
      <c r="BG104" s="184">
        <f>IF(N104="zákl. přenesená",J104,0)</f>
        <v>0</v>
      </c>
      <c r="BH104" s="184">
        <f>IF(N104="sníž. přenesená",J104,0)</f>
        <v>0</v>
      </c>
      <c r="BI104" s="184">
        <f>IF(N104="nulová",J104,0)</f>
        <v>0</v>
      </c>
      <c r="BJ104" s="17" t="s">
        <v>82</v>
      </c>
      <c r="BK104" s="184">
        <f>ROUND((ROUND(I104,2))*(ROUND(H104,2)),2)</f>
        <v>0</v>
      </c>
      <c r="BL104" s="17" t="s">
        <v>647</v>
      </c>
      <c r="BM104" s="183" t="s">
        <v>1115</v>
      </c>
    </row>
    <row r="105" spans="1:65" s="2" customFormat="1">
      <c r="A105" s="34"/>
      <c r="B105" s="35"/>
      <c r="C105" s="36"/>
      <c r="D105" s="185" t="s">
        <v>153</v>
      </c>
      <c r="E105" s="36"/>
      <c r="F105" s="186" t="s">
        <v>649</v>
      </c>
      <c r="G105" s="36"/>
      <c r="H105" s="36"/>
      <c r="I105" s="187"/>
      <c r="J105" s="36"/>
      <c r="K105" s="36"/>
      <c r="L105" s="39"/>
      <c r="M105" s="188"/>
      <c r="N105" s="189"/>
      <c r="O105" s="64"/>
      <c r="P105" s="64"/>
      <c r="Q105" s="64"/>
      <c r="R105" s="64"/>
      <c r="S105" s="64"/>
      <c r="T105" s="65"/>
      <c r="U105" s="34"/>
      <c r="V105" s="34"/>
      <c r="W105" s="34"/>
      <c r="X105" s="34"/>
      <c r="Y105" s="34"/>
      <c r="Z105" s="34"/>
      <c r="AA105" s="34"/>
      <c r="AB105" s="34"/>
      <c r="AC105" s="34"/>
      <c r="AD105" s="34"/>
      <c r="AE105" s="34"/>
      <c r="AT105" s="17" t="s">
        <v>153</v>
      </c>
      <c r="AU105" s="17" t="s">
        <v>84</v>
      </c>
    </row>
    <row r="106" spans="1:65" s="2" customFormat="1" ht="16.5" customHeight="1">
      <c r="A106" s="34"/>
      <c r="B106" s="35"/>
      <c r="C106" s="173" t="s">
        <v>239</v>
      </c>
      <c r="D106" s="173" t="s">
        <v>146</v>
      </c>
      <c r="E106" s="174" t="s">
        <v>1116</v>
      </c>
      <c r="F106" s="175" t="s">
        <v>1117</v>
      </c>
      <c r="G106" s="176" t="s">
        <v>291</v>
      </c>
      <c r="H106" s="177">
        <v>1</v>
      </c>
      <c r="I106" s="178"/>
      <c r="J106" s="177">
        <f>ROUND((ROUND(I106,2))*(ROUND(H106,2)),2)</f>
        <v>0</v>
      </c>
      <c r="K106" s="175" t="s">
        <v>150</v>
      </c>
      <c r="L106" s="39"/>
      <c r="M106" s="179" t="s">
        <v>18</v>
      </c>
      <c r="N106" s="180" t="s">
        <v>45</v>
      </c>
      <c r="O106" s="64"/>
      <c r="P106" s="181">
        <f>O106*H106</f>
        <v>0</v>
      </c>
      <c r="Q106" s="181">
        <v>0</v>
      </c>
      <c r="R106" s="181">
        <f>Q106*H106</f>
        <v>0</v>
      </c>
      <c r="S106" s="181">
        <v>0</v>
      </c>
      <c r="T106" s="182">
        <f>S106*H106</f>
        <v>0</v>
      </c>
      <c r="U106" s="34"/>
      <c r="V106" s="34"/>
      <c r="W106" s="34"/>
      <c r="X106" s="34"/>
      <c r="Y106" s="34"/>
      <c r="Z106" s="34"/>
      <c r="AA106" s="34"/>
      <c r="AB106" s="34"/>
      <c r="AC106" s="34"/>
      <c r="AD106" s="34"/>
      <c r="AE106" s="34"/>
      <c r="AR106" s="183" t="s">
        <v>647</v>
      </c>
      <c r="AT106" s="183" t="s">
        <v>146</v>
      </c>
      <c r="AU106" s="183" t="s">
        <v>84</v>
      </c>
      <c r="AY106" s="17" t="s">
        <v>143</v>
      </c>
      <c r="BE106" s="184">
        <f>IF(N106="základní",J106,0)</f>
        <v>0</v>
      </c>
      <c r="BF106" s="184">
        <f>IF(N106="snížená",J106,0)</f>
        <v>0</v>
      </c>
      <c r="BG106" s="184">
        <f>IF(N106="zákl. přenesená",J106,0)</f>
        <v>0</v>
      </c>
      <c r="BH106" s="184">
        <f>IF(N106="sníž. přenesená",J106,0)</f>
        <v>0</v>
      </c>
      <c r="BI106" s="184">
        <f>IF(N106="nulová",J106,0)</f>
        <v>0</v>
      </c>
      <c r="BJ106" s="17" t="s">
        <v>82</v>
      </c>
      <c r="BK106" s="184">
        <f>ROUND((ROUND(I106,2))*(ROUND(H106,2)),2)</f>
        <v>0</v>
      </c>
      <c r="BL106" s="17" t="s">
        <v>647</v>
      </c>
      <c r="BM106" s="183" t="s">
        <v>1118</v>
      </c>
    </row>
    <row r="107" spans="1:65" s="2" customFormat="1">
      <c r="A107" s="34"/>
      <c r="B107" s="35"/>
      <c r="C107" s="36"/>
      <c r="D107" s="185" t="s">
        <v>153</v>
      </c>
      <c r="E107" s="36"/>
      <c r="F107" s="186" t="s">
        <v>1119</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153</v>
      </c>
      <c r="AU107" s="17" t="s">
        <v>84</v>
      </c>
    </row>
    <row r="108" spans="1:65" s="12" customFormat="1" ht="22.9" customHeight="1">
      <c r="B108" s="157"/>
      <c r="C108" s="158"/>
      <c r="D108" s="159" t="s">
        <v>73</v>
      </c>
      <c r="E108" s="171" t="s">
        <v>671</v>
      </c>
      <c r="F108" s="171" t="s">
        <v>672</v>
      </c>
      <c r="G108" s="158"/>
      <c r="H108" s="158"/>
      <c r="I108" s="161"/>
      <c r="J108" s="172">
        <f>BK108</f>
        <v>0</v>
      </c>
      <c r="K108" s="158"/>
      <c r="L108" s="163"/>
      <c r="M108" s="164"/>
      <c r="N108" s="165"/>
      <c r="O108" s="165"/>
      <c r="P108" s="166">
        <f>SUM(P109:P110)</f>
        <v>0</v>
      </c>
      <c r="Q108" s="165"/>
      <c r="R108" s="166">
        <f>SUM(R109:R110)</f>
        <v>0</v>
      </c>
      <c r="S108" s="165"/>
      <c r="T108" s="167">
        <f>SUM(T109:T110)</f>
        <v>0</v>
      </c>
      <c r="AR108" s="168" t="s">
        <v>177</v>
      </c>
      <c r="AT108" s="169" t="s">
        <v>73</v>
      </c>
      <c r="AU108" s="169" t="s">
        <v>82</v>
      </c>
      <c r="AY108" s="168" t="s">
        <v>143</v>
      </c>
      <c r="BK108" s="170">
        <f>SUM(BK109:BK110)</f>
        <v>0</v>
      </c>
    </row>
    <row r="109" spans="1:65" s="2" customFormat="1" ht="16.5" customHeight="1">
      <c r="A109" s="34"/>
      <c r="B109" s="35"/>
      <c r="C109" s="173" t="s">
        <v>8</v>
      </c>
      <c r="D109" s="173" t="s">
        <v>146</v>
      </c>
      <c r="E109" s="174" t="s">
        <v>1002</v>
      </c>
      <c r="F109" s="175" t="s">
        <v>1003</v>
      </c>
      <c r="G109" s="176" t="s">
        <v>1004</v>
      </c>
      <c r="H109" s="177">
        <v>1</v>
      </c>
      <c r="I109" s="178"/>
      <c r="J109" s="177">
        <f>ROUND((ROUND(I109,2))*(ROUND(H109,2)),2)</f>
        <v>0</v>
      </c>
      <c r="K109" s="175" t="s">
        <v>150</v>
      </c>
      <c r="L109" s="39"/>
      <c r="M109" s="179" t="s">
        <v>18</v>
      </c>
      <c r="N109" s="180" t="s">
        <v>45</v>
      </c>
      <c r="O109" s="64"/>
      <c r="P109" s="181">
        <f>O109*H109</f>
        <v>0</v>
      </c>
      <c r="Q109" s="181">
        <v>0</v>
      </c>
      <c r="R109" s="181">
        <f>Q109*H109</f>
        <v>0</v>
      </c>
      <c r="S109" s="181">
        <v>0</v>
      </c>
      <c r="T109" s="182">
        <f>S109*H109</f>
        <v>0</v>
      </c>
      <c r="U109" s="34"/>
      <c r="V109" s="34"/>
      <c r="W109" s="34"/>
      <c r="X109" s="34"/>
      <c r="Y109" s="34"/>
      <c r="Z109" s="34"/>
      <c r="AA109" s="34"/>
      <c r="AB109" s="34"/>
      <c r="AC109" s="34"/>
      <c r="AD109" s="34"/>
      <c r="AE109" s="34"/>
      <c r="AR109" s="183" t="s">
        <v>647</v>
      </c>
      <c r="AT109" s="183" t="s">
        <v>146</v>
      </c>
      <c r="AU109" s="183" t="s">
        <v>84</v>
      </c>
      <c r="AY109" s="17" t="s">
        <v>143</v>
      </c>
      <c r="BE109" s="184">
        <f>IF(N109="základní",J109,0)</f>
        <v>0</v>
      </c>
      <c r="BF109" s="184">
        <f>IF(N109="snížená",J109,0)</f>
        <v>0</v>
      </c>
      <c r="BG109" s="184">
        <f>IF(N109="zákl. přenesená",J109,0)</f>
        <v>0</v>
      </c>
      <c r="BH109" s="184">
        <f>IF(N109="sníž. přenesená",J109,0)</f>
        <v>0</v>
      </c>
      <c r="BI109" s="184">
        <f>IF(N109="nulová",J109,0)</f>
        <v>0</v>
      </c>
      <c r="BJ109" s="17" t="s">
        <v>82</v>
      </c>
      <c r="BK109" s="184">
        <f>ROUND((ROUND(I109,2))*(ROUND(H109,2)),2)</f>
        <v>0</v>
      </c>
      <c r="BL109" s="17" t="s">
        <v>647</v>
      </c>
      <c r="BM109" s="183" t="s">
        <v>1120</v>
      </c>
    </row>
    <row r="110" spans="1:65" s="2" customFormat="1">
      <c r="A110" s="34"/>
      <c r="B110" s="35"/>
      <c r="C110" s="36"/>
      <c r="D110" s="185" t="s">
        <v>153</v>
      </c>
      <c r="E110" s="36"/>
      <c r="F110" s="186" t="s">
        <v>1006</v>
      </c>
      <c r="G110" s="36"/>
      <c r="H110" s="36"/>
      <c r="I110" s="187"/>
      <c r="J110" s="36"/>
      <c r="K110" s="36"/>
      <c r="L110" s="39"/>
      <c r="M110" s="234"/>
      <c r="N110" s="235"/>
      <c r="O110" s="236"/>
      <c r="P110" s="236"/>
      <c r="Q110" s="236"/>
      <c r="R110" s="236"/>
      <c r="S110" s="236"/>
      <c r="T110" s="237"/>
      <c r="U110" s="34"/>
      <c r="V110" s="34"/>
      <c r="W110" s="34"/>
      <c r="X110" s="34"/>
      <c r="Y110" s="34"/>
      <c r="Z110" s="34"/>
      <c r="AA110" s="34"/>
      <c r="AB110" s="34"/>
      <c r="AC110" s="34"/>
      <c r="AD110" s="34"/>
      <c r="AE110" s="34"/>
      <c r="AT110" s="17" t="s">
        <v>153</v>
      </c>
      <c r="AU110" s="17" t="s">
        <v>84</v>
      </c>
    </row>
    <row r="111" spans="1:65" s="2" customFormat="1" ht="6.95" customHeight="1">
      <c r="A111" s="34"/>
      <c r="B111" s="47"/>
      <c r="C111" s="48"/>
      <c r="D111" s="48"/>
      <c r="E111" s="48"/>
      <c r="F111" s="48"/>
      <c r="G111" s="48"/>
      <c r="H111" s="48"/>
      <c r="I111" s="48"/>
      <c r="J111" s="48"/>
      <c r="K111" s="48"/>
      <c r="L111" s="39"/>
      <c r="M111" s="34"/>
      <c r="O111" s="34"/>
      <c r="P111" s="34"/>
      <c r="Q111" s="34"/>
      <c r="R111" s="34"/>
      <c r="S111" s="34"/>
      <c r="T111" s="34"/>
      <c r="U111" s="34"/>
      <c r="V111" s="34"/>
      <c r="W111" s="34"/>
      <c r="X111" s="34"/>
      <c r="Y111" s="34"/>
      <c r="Z111" s="34"/>
      <c r="AA111" s="34"/>
      <c r="AB111" s="34"/>
      <c r="AC111" s="34"/>
      <c r="AD111" s="34"/>
      <c r="AE111" s="34"/>
    </row>
  </sheetData>
  <sheetProtection algorithmName="SHA-512" hashValue="KxUzJ2vbFverH1Z5ldl9l9eyrfVW2trVk+B6IkBM5i9rAS3sfsoR2X79SOP+ioc0D+dqyR4UASLB83X4oW67Iw==" saltValue="ghVwcxplSvI3UE37ADsz9g==" spinCount="100000" sheet="1" objects="1" scenarios="1"/>
  <autoFilter ref="C83:K110" xr:uid="{00000000-0009-0000-0000-000006000000}"/>
  <mergeCells count="9">
    <mergeCell ref="E50:H50"/>
    <mergeCell ref="E74:H74"/>
    <mergeCell ref="E76:H76"/>
    <mergeCell ref="L2:V2"/>
    <mergeCell ref="E7:H7"/>
    <mergeCell ref="E9:H9"/>
    <mergeCell ref="E18:H18"/>
    <mergeCell ref="E27:H27"/>
    <mergeCell ref="E48:H48"/>
  </mergeCells>
  <hyperlinks>
    <hyperlink ref="F88" r:id="rId1" xr:uid="{00000000-0004-0000-0600-000000000000}"/>
    <hyperlink ref="F99" r:id="rId2" xr:uid="{00000000-0004-0000-0600-000001000000}"/>
    <hyperlink ref="F101" r:id="rId3" xr:uid="{00000000-0004-0000-0600-000002000000}"/>
    <hyperlink ref="F105" r:id="rId4" xr:uid="{00000000-0004-0000-0600-000003000000}"/>
    <hyperlink ref="F107" r:id="rId5" xr:uid="{00000000-0004-0000-0600-000004000000}"/>
    <hyperlink ref="F110" r:id="rId6" xr:uid="{00000000-0004-0000-0600-000005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14</vt:i4>
      </vt:variant>
    </vt:vector>
  </HeadingPairs>
  <TitlesOfParts>
    <vt:vector size="21" baseType="lpstr">
      <vt:lpstr>Rekapitulace stavby</vt:lpstr>
      <vt:lpstr>D1.1 - Stavba - DP12</vt:lpstr>
      <vt:lpstr>D1.4.1 - Zdravotně techni...</vt:lpstr>
      <vt:lpstr>D1.4.2 - Chlazení - DP12</vt:lpstr>
      <vt:lpstr>D1.4.4 - Elektroinstalace...</vt:lpstr>
      <vt:lpstr>D1.4.5 - Měření a regulac...</vt:lpstr>
      <vt:lpstr>D1.4.6 - Stínění - DP12</vt:lpstr>
      <vt:lpstr>'D1.1 - Stavba - DP12'!Print_Area</vt:lpstr>
      <vt:lpstr>'D1.4.1 - Zdravotně techni...'!Print_Area</vt:lpstr>
      <vt:lpstr>'D1.4.2 - Chlazení - DP12'!Print_Area</vt:lpstr>
      <vt:lpstr>'D1.4.4 - Elektroinstalace...'!Print_Area</vt:lpstr>
      <vt:lpstr>'D1.4.5 - Měření a regulac...'!Print_Area</vt:lpstr>
      <vt:lpstr>'D1.4.6 - Stínění - DP12'!Print_Area</vt:lpstr>
      <vt:lpstr>'Rekapitulace stavby'!Print_Area</vt:lpstr>
      <vt:lpstr>'D1.1 - Stavba - DP12'!Print_Titles</vt:lpstr>
      <vt:lpstr>'D1.4.1 - Zdravotně techni...'!Print_Titles</vt:lpstr>
      <vt:lpstr>'D1.4.2 - Chlazení - DP12'!Print_Titles</vt:lpstr>
      <vt:lpstr>'D1.4.4 - Elektroinstalace...'!Print_Titles</vt:lpstr>
      <vt:lpstr>'D1.4.5 - Měření a regulac...'!Print_Titles</vt:lpstr>
      <vt:lpstr>'D1.4.6 - Stínění - DP12'!Print_Titles</vt:lpstr>
      <vt:lpstr>'Rekapitulace stavby'!Print_Titles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Bohemik Dobříš</cp:lastModifiedBy>
  <dcterms:created xsi:type="dcterms:W3CDTF">2023-12-14T08:06:21Z</dcterms:created>
  <dcterms:modified xsi:type="dcterms:W3CDTF">2023-12-14T23:36:36Z</dcterms:modified>
</cp:coreProperties>
</file>